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35" windowWidth="20115" windowHeight="7185"/>
  </bookViews>
  <sheets>
    <sheet name="Приложение №3" sheetId="1" r:id="rId1"/>
  </sheets>
  <definedNames>
    <definedName name="_xlnm._FilterDatabase" localSheetId="0" hidden="1">'Приложение №3'!$A$10:$M$137</definedName>
  </definedNames>
  <calcPr calcId="145621" iterate="1"/>
</workbook>
</file>

<file path=xl/calcChain.xml><?xml version="1.0" encoding="utf-8"?>
<calcChain xmlns="http://schemas.openxmlformats.org/spreadsheetml/2006/main">
  <c r="K47" i="1" l="1"/>
  <c r="K124" i="1"/>
  <c r="K123" i="1" s="1"/>
  <c r="K93" i="1" l="1"/>
  <c r="K92" i="1" s="1"/>
  <c r="K91" i="1" s="1"/>
  <c r="K90" i="1" s="1"/>
  <c r="K89" i="1" s="1"/>
  <c r="K88" i="1" s="1"/>
  <c r="K49" i="1"/>
  <c r="K48" i="1" s="1"/>
  <c r="K136" i="1"/>
  <c r="K102" i="1" l="1"/>
  <c r="K31" i="1"/>
  <c r="K135" i="1"/>
  <c r="K134" i="1" s="1"/>
  <c r="K133" i="1" s="1"/>
  <c r="K132" i="1" s="1"/>
  <c r="K131" i="1" s="1"/>
  <c r="K130" i="1" s="1"/>
  <c r="K129" i="1" s="1"/>
  <c r="K128" i="1" l="1"/>
  <c r="K81" i="1"/>
  <c r="K82" i="1"/>
  <c r="K85" i="1"/>
  <c r="K84" i="1" s="1"/>
  <c r="K80" i="1"/>
  <c r="K122" i="1" l="1"/>
  <c r="O122" i="1" l="1"/>
  <c r="M122" i="1"/>
  <c r="K64" i="1" l="1"/>
  <c r="O29" i="1"/>
  <c r="M29" i="1"/>
  <c r="O28" i="1" l="1"/>
  <c r="M28" i="1"/>
  <c r="K28" i="1"/>
  <c r="O30" i="1"/>
  <c r="M30" i="1"/>
  <c r="K30" i="1"/>
  <c r="O32" i="1"/>
  <c r="M32" i="1"/>
  <c r="K32" i="1"/>
  <c r="O46" i="1"/>
  <c r="O45" i="1" s="1"/>
  <c r="O44" i="1" s="1"/>
  <c r="O43" i="1" s="1"/>
  <c r="O42" i="1" s="1"/>
  <c r="O41" i="1" s="1"/>
  <c r="M46" i="1"/>
  <c r="M45" i="1" s="1"/>
  <c r="M44" i="1" s="1"/>
  <c r="M43" i="1" s="1"/>
  <c r="M42" i="1" s="1"/>
  <c r="M41" i="1" s="1"/>
  <c r="K46" i="1"/>
  <c r="K45" i="1" s="1"/>
  <c r="K44" i="1" s="1"/>
  <c r="O39" i="1"/>
  <c r="O38" i="1" s="1"/>
  <c r="O37" i="1" s="1"/>
  <c r="O36" i="1" s="1"/>
  <c r="O35" i="1" s="1"/>
  <c r="O34" i="1" s="1"/>
  <c r="M39" i="1"/>
  <c r="M38" i="1" s="1"/>
  <c r="M37" i="1" s="1"/>
  <c r="M36" i="1" s="1"/>
  <c r="M35" i="1" s="1"/>
  <c r="M34" i="1" s="1"/>
  <c r="K39" i="1"/>
  <c r="K38" i="1" s="1"/>
  <c r="K37" i="1" s="1"/>
  <c r="K36" i="1" s="1"/>
  <c r="K35" i="1" s="1"/>
  <c r="K34" i="1" s="1"/>
  <c r="O21" i="1"/>
  <c r="O20" i="1" s="1"/>
  <c r="O19" i="1" s="1"/>
  <c r="O18" i="1" s="1"/>
  <c r="O17" i="1" s="1"/>
  <c r="O16" i="1" s="1"/>
  <c r="M21" i="1"/>
  <c r="M20" i="1" s="1"/>
  <c r="M19" i="1" s="1"/>
  <c r="M18" i="1" s="1"/>
  <c r="M17" i="1" s="1"/>
  <c r="M16" i="1" s="1"/>
  <c r="K21" i="1"/>
  <c r="K20" i="1" s="1"/>
  <c r="K19" i="1" s="1"/>
  <c r="K18" i="1" s="1"/>
  <c r="K17" i="1" s="1"/>
  <c r="K16" i="1" s="1"/>
  <c r="O71" i="1"/>
  <c r="O70" i="1" s="1"/>
  <c r="O69" i="1" s="1"/>
  <c r="O68" i="1" s="1"/>
  <c r="O67" i="1" s="1"/>
  <c r="O66" i="1" s="1"/>
  <c r="O65" i="1" s="1"/>
  <c r="M71" i="1"/>
  <c r="M70" i="1" s="1"/>
  <c r="M69" i="1" s="1"/>
  <c r="M68" i="1" s="1"/>
  <c r="M67" i="1" s="1"/>
  <c r="M66" i="1" s="1"/>
  <c r="M65" i="1" s="1"/>
  <c r="K71" i="1"/>
  <c r="K70" i="1" s="1"/>
  <c r="K69" i="1" s="1"/>
  <c r="K68" i="1" s="1"/>
  <c r="K67" i="1" s="1"/>
  <c r="K66" i="1" s="1"/>
  <c r="K65" i="1" s="1"/>
  <c r="O79" i="1"/>
  <c r="O78" i="1" s="1"/>
  <c r="O77" i="1" s="1"/>
  <c r="O76" i="1" s="1"/>
  <c r="O75" i="1" s="1"/>
  <c r="O74" i="1" s="1"/>
  <c r="O73" i="1" s="1"/>
  <c r="M79" i="1"/>
  <c r="M78" i="1" s="1"/>
  <c r="M77" i="1" s="1"/>
  <c r="M76" i="1" s="1"/>
  <c r="M75" i="1" s="1"/>
  <c r="M74" i="1" s="1"/>
  <c r="M73" i="1" s="1"/>
  <c r="M100" i="1"/>
  <c r="M99" i="1" s="1"/>
  <c r="M98" i="1" s="1"/>
  <c r="O100" i="1"/>
  <c r="O99" i="1" s="1"/>
  <c r="O105" i="1"/>
  <c r="O104" i="1" s="1"/>
  <c r="M105" i="1"/>
  <c r="M104" i="1" s="1"/>
  <c r="K79" i="1"/>
  <c r="K78" i="1" s="1"/>
  <c r="K77" i="1" s="1"/>
  <c r="K100" i="1"/>
  <c r="K99" i="1" s="1"/>
  <c r="K105" i="1"/>
  <c r="K104" i="1" s="1"/>
  <c r="K113" i="1"/>
  <c r="K112" i="1" s="1"/>
  <c r="K111" i="1" s="1"/>
  <c r="K110" i="1" s="1"/>
  <c r="K109" i="1" s="1"/>
  <c r="K108" i="1" s="1"/>
  <c r="K107" i="1" s="1"/>
  <c r="O121" i="1"/>
  <c r="O120" i="1" s="1"/>
  <c r="M121" i="1"/>
  <c r="M120" i="1" s="1"/>
  <c r="K121" i="1"/>
  <c r="K120" i="1" s="1"/>
  <c r="O126" i="1"/>
  <c r="M126" i="1"/>
  <c r="K127" i="1"/>
  <c r="K126" i="1" s="1"/>
  <c r="O64" i="1"/>
  <c r="M64" i="1"/>
  <c r="P63" i="1"/>
  <c r="O63" i="1" s="1"/>
  <c r="N63" i="1"/>
  <c r="N62" i="1" s="1"/>
  <c r="L63" i="1"/>
  <c r="L62" i="1" s="1"/>
  <c r="K98" i="1" l="1"/>
  <c r="K97" i="1" s="1"/>
  <c r="K96" i="1" s="1"/>
  <c r="K95" i="1" s="1"/>
  <c r="K87" i="1" s="1"/>
  <c r="K43" i="1"/>
  <c r="K42" i="1" s="1"/>
  <c r="K41" i="1" s="1"/>
  <c r="K76" i="1"/>
  <c r="K75" i="1" s="1"/>
  <c r="K74" i="1" s="1"/>
  <c r="K73" i="1" s="1"/>
  <c r="K119" i="1"/>
  <c r="K118" i="1" s="1"/>
  <c r="K117" i="1" s="1"/>
  <c r="K116" i="1" s="1"/>
  <c r="K115" i="1" s="1"/>
  <c r="O98" i="1"/>
  <c r="M97" i="1"/>
  <c r="M96" i="1" s="1"/>
  <c r="M95" i="1" s="1"/>
  <c r="M87" i="1" s="1"/>
  <c r="M119" i="1"/>
  <c r="M118" i="1" s="1"/>
  <c r="M117" i="1" s="1"/>
  <c r="M116" i="1" s="1"/>
  <c r="M115" i="1" s="1"/>
  <c r="O97" i="1"/>
  <c r="O96" i="1" s="1"/>
  <c r="O95" i="1" s="1"/>
  <c r="O87" i="1" s="1"/>
  <c r="K27" i="1"/>
  <c r="K26" i="1" s="1"/>
  <c r="K25" i="1" s="1"/>
  <c r="K24" i="1" s="1"/>
  <c r="K23" i="1" s="1"/>
  <c r="M27" i="1"/>
  <c r="M26" i="1" s="1"/>
  <c r="M25" i="1" s="1"/>
  <c r="M24" i="1" s="1"/>
  <c r="M23" i="1" s="1"/>
  <c r="M15" i="1" s="1"/>
  <c r="O27" i="1"/>
  <c r="O26" i="1" s="1"/>
  <c r="O25" i="1" s="1"/>
  <c r="O24" i="1" s="1"/>
  <c r="O23" i="1" s="1"/>
  <c r="O15" i="1" s="1"/>
  <c r="O119" i="1"/>
  <c r="O118" i="1" s="1"/>
  <c r="O117" i="1" s="1"/>
  <c r="O116" i="1" s="1"/>
  <c r="O115" i="1" s="1"/>
  <c r="K63" i="1"/>
  <c r="P62" i="1"/>
  <c r="O62" i="1" s="1"/>
  <c r="K62" i="1"/>
  <c r="L61" i="1"/>
  <c r="M62" i="1"/>
  <c r="N61" i="1"/>
  <c r="M63" i="1"/>
  <c r="K15" i="1" l="1"/>
  <c r="P61" i="1"/>
  <c r="O61" i="1" s="1"/>
  <c r="N60" i="1"/>
  <c r="M61" i="1"/>
  <c r="K61" i="1"/>
  <c r="L60" i="1"/>
  <c r="P60" i="1" l="1"/>
  <c r="O60" i="1" s="1"/>
  <c r="N59" i="1"/>
  <c r="M60" i="1"/>
  <c r="K60" i="1"/>
  <c r="L59" i="1"/>
  <c r="P59" i="1" l="1"/>
  <c r="O59" i="1" s="1"/>
  <c r="N58" i="1"/>
  <c r="M59" i="1"/>
  <c r="K59" i="1"/>
  <c r="L58" i="1"/>
  <c r="P58" i="1" l="1"/>
  <c r="O58" i="1" s="1"/>
  <c r="M58" i="1"/>
  <c r="N57" i="1"/>
  <c r="N14" i="1" s="1"/>
  <c r="L57" i="1"/>
  <c r="L14" i="1" s="1"/>
  <c r="K58" i="1"/>
  <c r="P57" i="1" l="1"/>
  <c r="P14" i="1" s="1"/>
  <c r="P137" i="1" s="1"/>
  <c r="K57" i="1"/>
  <c r="K14" i="1" s="1"/>
  <c r="K137" i="1" s="1"/>
  <c r="L137" i="1"/>
  <c r="M57" i="1"/>
  <c r="N137" i="1"/>
  <c r="O57" i="1" l="1"/>
  <c r="O14" i="1" s="1"/>
  <c r="O137" i="1" s="1"/>
  <c r="M14" i="1"/>
  <c r="M137" i="1" s="1"/>
</calcChain>
</file>

<file path=xl/sharedStrings.xml><?xml version="1.0" encoding="utf-8"?>
<sst xmlns="http://schemas.openxmlformats.org/spreadsheetml/2006/main" count="603" uniqueCount="117">
  <si>
    <t>№ п/п</t>
  </si>
  <si>
    <t>Раздел</t>
  </si>
  <si>
    <t>Подраздел</t>
  </si>
  <si>
    <t>Целевая статья</t>
  </si>
  <si>
    <t>Администрация Гауфского сельского поселения Азовского немецкого национального муниципального района Омской области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</si>
  <si>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</si>
  <si>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</si>
  <si>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</si>
  <si>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</si>
  <si>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</si>
  <si>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</si>
  <si>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</si>
  <si>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</si>
  <si>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</si>
  <si>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Резервные фонды</t>
  </si>
  <si>
    <t>Непрограммные расходы</t>
  </si>
  <si>
    <t>Непрограммные направления деятельности муниципальных органов муниципальных образований Омской области</t>
  </si>
  <si>
    <t>Резервный фонд Администрации Гауфского сельского поселения Азовского немецкого национального муниципального района Омской области</t>
  </si>
  <si>
    <t>Резервные средства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</si>
  <si>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</si>
  <si>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</si>
  <si>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</si>
  <si>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</si>
  <si>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</si>
  <si>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</si>
  <si>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Жилищно-коммунальное хозяйство</t>
  </si>
  <si>
    <t>Благоустройство</t>
  </si>
  <si>
    <t>Образование</t>
  </si>
  <si>
    <t>Молодежная политика</t>
  </si>
  <si>
    <t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</si>
  <si>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>Межбюджетные трансферты</t>
  </si>
  <si>
    <t>Иные межбюджетные трансферты</t>
  </si>
  <si>
    <t>Культура, кинематография</t>
  </si>
  <si>
    <t>Культура</t>
  </si>
  <si>
    <t>Всего расходов</t>
  </si>
  <si>
    <t>01</t>
  </si>
  <si>
    <t>02</t>
  </si>
  <si>
    <t>03</t>
  </si>
  <si>
    <t>04</t>
  </si>
  <si>
    <t>05</t>
  </si>
  <si>
    <t>07</t>
  </si>
  <si>
    <t>08</t>
  </si>
  <si>
    <t>00</t>
  </si>
  <si>
    <t>09</t>
  </si>
  <si>
    <t>00000</t>
  </si>
  <si>
    <t>20010</t>
  </si>
  <si>
    <t>Подпрограмма "Развитие экономического потенциала Гауфского сельского поселения Азовского немецкого национального муниципального района Омской области"</t>
  </si>
  <si>
    <t>Подпрограмма "Создание благоприятных условий для жизнедеятельности населения на территории  Гауфского сельского поселения Азовского немецкого национального муниципального района Омской области"</t>
  </si>
  <si>
    <t>Подпрограмма "Модернизация и развитие автомобильных дорог в Гауфском сельском поселении Азовского  немецкого национального муниципального района Омской области"</t>
  </si>
  <si>
    <t>Подпрограмма "Развитие социальной инфраструктуры Гауфского сельского поселения Азовского немецкого национального муниципального района Омской области"</t>
  </si>
  <si>
    <t>Муниципальная программа Гауфского сельского поселения Азовского немецкого национального муниципального района Омской области "Устойчивое развитие территории Гауфского сельского поселения Азовского немецкого национального муниципального района Омской области"</t>
  </si>
  <si>
    <t>Наименование  кодов классификации расходов местного бюджета</t>
  </si>
  <si>
    <t xml:space="preserve">Коды </t>
  </si>
  <si>
    <t xml:space="preserve"> Классификация расходов местного бюджета</t>
  </si>
  <si>
    <t>Сумма, рублей</t>
  </si>
  <si>
    <t>2023 год</t>
  </si>
  <si>
    <t>Всего</t>
  </si>
  <si>
    <t>в том числе за счет поступлений целевого характера</t>
  </si>
  <si>
    <t xml:space="preserve">Главный                             распорядитель средств                                      бюджета </t>
  </si>
  <si>
    <t>Вид рас-ходов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</si>
  <si>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</si>
  <si>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</si>
  <si>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Обеспечение первичных мер пожарной безопасности в границах населенных пунктов поселения</t>
  </si>
  <si>
    <t xml:space="preserve">Реализация прочих мероприятий по пожарной безопасности </t>
  </si>
  <si>
    <t>29990</t>
  </si>
  <si>
    <t xml:space="preserve">Муниципальное управление и управление муниципальным имуществом </t>
  </si>
  <si>
    <t xml:space="preserve">Расходы, связанные с осуществлением функций руководства и управления в сфере установленных функций </t>
  </si>
  <si>
    <t>Мероприятия в сфере местного самоуправления</t>
  </si>
  <si>
    <t xml:space="preserve">Реализация прочих мероприятий в сфере муниципального управления и управления муниципальным имуществом </t>
  </si>
  <si>
    <t>Муниципальное управление и управление муниципальным имуществом</t>
  </si>
  <si>
    <t>Содержание, ремонт, капитальный ремонт автомобильных дорог и сооружений, производственных объектов и проведение отдельных мероприятий, связанных с дорожным хозяйством</t>
  </si>
  <si>
    <t xml:space="preserve">Ямочный ремонт, содержание дорог </t>
  </si>
  <si>
    <t xml:space="preserve">Благоустройство территории и развитие инфраструктуры  </t>
  </si>
  <si>
    <t xml:space="preserve">Организация (оборудование) уличного освещения </t>
  </si>
  <si>
    <t>Реализация прочих мероприятий для благоустройства территории и развитие инфраструктуры</t>
  </si>
  <si>
    <t xml:space="preserve">Развитие молодежной политики, физической культуры и спорта </t>
  </si>
  <si>
    <t xml:space="preserve">Развитие культуры </t>
  </si>
  <si>
    <t>Создание условий для организации досуга и обеспечения жителей сельского поселения услугами организаций культуры</t>
  </si>
  <si>
    <t>Иные межбюджетные трансферты из бюджетов сельских поселений в бюджет муниципального района на создание условий для организации досуга и обеспечения жителей сельского поселения услугами организаций культуры</t>
  </si>
  <si>
    <t>2024 год</t>
  </si>
  <si>
    <t>Осуществление первичного воинского учета органами местного самоуправления поселений</t>
  </si>
  <si>
    <t>Ведомственная структура расходов местного бюджета  на 2023 год и на плановый период 2024 и 2025 годов</t>
  </si>
  <si>
    <t>2025 год</t>
  </si>
  <si>
    <t>Приложение № 3</t>
  </si>
  <si>
    <t>Физическая культура и спорт</t>
  </si>
  <si>
    <t>604</t>
  </si>
  <si>
    <t>11</t>
  </si>
  <si>
    <t>Массовый спорт</t>
  </si>
  <si>
    <t>14</t>
  </si>
  <si>
    <t>4</t>
  </si>
  <si>
    <t>Развитие молодежной политики, физической культуры и спорта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</si>
  <si>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</t>
  </si>
  <si>
    <t>20020</t>
  </si>
  <si>
    <t>Закупка товаров, работ и услуг для обеспечения государственных (муниципальных) нужд</t>
  </si>
  <si>
    <t>200</t>
  </si>
  <si>
    <t>240</t>
  </si>
  <si>
    <t>13</t>
  </si>
  <si>
    <t>99</t>
  </si>
  <si>
    <t>1</t>
  </si>
  <si>
    <t>Мероприятия в сфере муниципального управления</t>
  </si>
  <si>
    <t>Прочие расходы по обязательствам органов местного самоуправления</t>
  </si>
  <si>
    <t>19950</t>
  </si>
  <si>
    <t>800</t>
  </si>
  <si>
    <t>850</t>
  </si>
  <si>
    <t>81013</t>
  </si>
  <si>
    <t>2</t>
  </si>
  <si>
    <t>0</t>
  </si>
  <si>
    <t>Капитальный ремонт, ремонт автомобильных дорог общего пользования местного значения</t>
  </si>
  <si>
    <t>70340</t>
  </si>
  <si>
    <t>S0340</t>
  </si>
  <si>
    <t>81014</t>
  </si>
  <si>
    <t>83040</t>
  </si>
  <si>
    <t>0000</t>
  </si>
  <si>
    <t>Коммунальное хозяйство</t>
  </si>
  <si>
    <t>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</si>
  <si>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Обслуживание и содержание муниципального имущества</t>
  </si>
  <si>
    <t xml:space="preserve">к решению Совета Гауфского сельского поселения Азовского немецкого национального муниципального района Омской области " О бюджете Гауфского сельского поселения Азовского немецкого национального муниципального района Омской области на 2023 год и на плановый период 2024 и 2025 годов" № 25-127 от 22.12.2022 (в редакции решения Совета 
№ 30-152 от 01.08.2023г)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</si>
</sst>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[Red]\-#,##0.00\ "/>
  </numFmts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45">
    <xf numFmtId="0" fontId="0" fillId="0" borderId="0" xfId="0"/>
    <xf numFmtId="0" fontId="6" fillId="0" borderId="1" xfId="0" applyFont="1" applyFill="1" applyBorder="1" applyAlignment="1">
      <alignment vertical="center" wrapText="1"/>
    </xf>
    <xf numFmtId="0" fontId="5" fillId="0" borderId="0" xfId="0" applyFont="1" applyFill="1"/>
    <xf numFmtId="0" fontId="2" fillId="0" borderId="0" xfId="0" applyFont="1" applyFill="1" applyAlignment="1">
      <alignment vertical="center"/>
    </xf>
    <xf numFmtId="0" fontId="0" fillId="0" borderId="0" xfId="0" applyFill="1"/>
    <xf numFmtId="49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3" fontId="4" fillId="0" borderId="1" xfId="1" applyFont="1" applyFill="1" applyBorder="1" applyAlignment="1">
      <alignment vertical="center" wrapText="1"/>
    </xf>
    <xf numFmtId="43" fontId="4" fillId="0" borderId="1" xfId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5" fillId="0" borderId="0" xfId="0" applyNumberFormat="1" applyFont="1" applyFill="1"/>
    <xf numFmtId="0" fontId="0" fillId="0" borderId="0" xfId="0" applyFill="1" applyAlignment="1">
      <alignment horizontal="center"/>
    </xf>
    <xf numFmtId="0" fontId="9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CC99FF"/>
      <color rgb="FF66FFFF"/>
      <color rgb="FF00FFCC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9"/>
  <sheetViews>
    <sheetView tabSelected="1" zoomScaleNormal="100" workbookViewId="0">
      <selection activeCell="A6" sqref="A6:P8"/>
    </sheetView>
  </sheetViews>
  <sheetFormatPr defaultColWidth="9.140625" defaultRowHeight="15" x14ac:dyDescent="0.25"/>
  <cols>
    <col min="1" max="1" width="4.7109375" style="4" customWidth="1"/>
    <col min="2" max="2" width="39.42578125" style="4" customWidth="1"/>
    <col min="3" max="3" width="9.42578125" style="4" customWidth="1"/>
    <col min="4" max="8" width="4.7109375" style="4" customWidth="1"/>
    <col min="9" max="9" width="8" style="4" customWidth="1"/>
    <col min="10" max="10" width="7.5703125" style="4" customWidth="1"/>
    <col min="11" max="11" width="14.7109375" style="4" customWidth="1"/>
    <col min="12" max="12" width="12.7109375" style="4" customWidth="1"/>
    <col min="13" max="13" width="13.5703125" style="4" customWidth="1"/>
    <col min="14" max="14" width="14.42578125" style="4" customWidth="1"/>
    <col min="15" max="15" width="15.85546875" style="4" customWidth="1"/>
    <col min="16" max="16" width="14.85546875" style="4" customWidth="1"/>
    <col min="17" max="18" width="9.140625" style="4"/>
    <col min="19" max="19" width="12.7109375" style="4" bestFit="1" customWidth="1"/>
    <col min="20" max="16384" width="9.140625" style="4"/>
  </cols>
  <sheetData>
    <row r="1" spans="1:16" x14ac:dyDescent="0.25">
      <c r="M1" s="30"/>
      <c r="N1" s="30"/>
      <c r="O1" s="30"/>
      <c r="P1" s="30"/>
    </row>
    <row r="2" spans="1:16" ht="19.5" customHeight="1" x14ac:dyDescent="0.25">
      <c r="M2" s="39" t="s">
        <v>83</v>
      </c>
      <c r="N2" s="39"/>
      <c r="O2" s="39"/>
      <c r="P2" s="39"/>
    </row>
    <row r="3" spans="1:16" ht="111.75" customHeight="1" x14ac:dyDescent="0.25">
      <c r="M3" s="40" t="s">
        <v>116</v>
      </c>
      <c r="N3" s="40"/>
      <c r="O3" s="40"/>
      <c r="P3" s="40"/>
    </row>
    <row r="4" spans="1:16" x14ac:dyDescent="0.25">
      <c r="M4" s="29"/>
      <c r="N4" s="29"/>
      <c r="O4" s="29"/>
      <c r="P4" s="29"/>
    </row>
    <row r="6" spans="1:16" ht="15" customHeight="1" x14ac:dyDescent="0.25">
      <c r="A6" s="41" t="s">
        <v>81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5">
      <c r="A7" s="41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24" customHeight="1" x14ac:dyDescent="0.25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x14ac:dyDescent="0.25">
      <c r="A9" s="3"/>
    </row>
    <row r="10" spans="1:16" s="2" customFormat="1" ht="33" customHeight="1" x14ac:dyDescent="0.25">
      <c r="A10" s="42" t="s">
        <v>0</v>
      </c>
      <c r="B10" s="42" t="s">
        <v>51</v>
      </c>
      <c r="C10" s="42" t="s">
        <v>52</v>
      </c>
      <c r="D10" s="42"/>
      <c r="E10" s="42"/>
      <c r="F10" s="42"/>
      <c r="G10" s="42"/>
      <c r="H10" s="42"/>
      <c r="I10" s="42"/>
      <c r="J10" s="42"/>
      <c r="K10" s="42" t="s">
        <v>54</v>
      </c>
      <c r="L10" s="42"/>
      <c r="M10" s="42" t="s">
        <v>54</v>
      </c>
      <c r="N10" s="42"/>
      <c r="O10" s="42" t="s">
        <v>54</v>
      </c>
      <c r="P10" s="42"/>
    </row>
    <row r="11" spans="1:16" s="2" customFormat="1" ht="33" customHeight="1" x14ac:dyDescent="0.25">
      <c r="A11" s="42"/>
      <c r="B11" s="42"/>
      <c r="C11" s="42" t="s">
        <v>53</v>
      </c>
      <c r="D11" s="42"/>
      <c r="E11" s="42"/>
      <c r="F11" s="42"/>
      <c r="G11" s="42"/>
      <c r="H11" s="42"/>
      <c r="I11" s="42"/>
      <c r="J11" s="42"/>
      <c r="K11" s="42" t="s">
        <v>55</v>
      </c>
      <c r="L11" s="42"/>
      <c r="M11" s="42" t="s">
        <v>79</v>
      </c>
      <c r="N11" s="42"/>
      <c r="O11" s="43" t="s">
        <v>82</v>
      </c>
      <c r="P11" s="43"/>
    </row>
    <row r="12" spans="1:16" s="2" customFormat="1" ht="123" customHeight="1" x14ac:dyDescent="0.25">
      <c r="A12" s="42"/>
      <c r="B12" s="42"/>
      <c r="C12" s="24" t="s">
        <v>58</v>
      </c>
      <c r="D12" s="24" t="s">
        <v>1</v>
      </c>
      <c r="E12" s="24" t="s">
        <v>2</v>
      </c>
      <c r="F12" s="42" t="s">
        <v>3</v>
      </c>
      <c r="G12" s="42"/>
      <c r="H12" s="42"/>
      <c r="I12" s="42"/>
      <c r="J12" s="24" t="s">
        <v>59</v>
      </c>
      <c r="K12" s="11" t="s">
        <v>56</v>
      </c>
      <c r="L12" s="11" t="s">
        <v>57</v>
      </c>
      <c r="M12" s="12" t="s">
        <v>56</v>
      </c>
      <c r="N12" s="12" t="s">
        <v>57</v>
      </c>
      <c r="O12" s="13" t="s">
        <v>56</v>
      </c>
      <c r="P12" s="12" t="s">
        <v>57</v>
      </c>
    </row>
    <row r="13" spans="1:16" s="2" customFormat="1" ht="15.75" customHeight="1" x14ac:dyDescent="0.25">
      <c r="A13" s="25">
        <v>1</v>
      </c>
      <c r="B13" s="25">
        <v>2</v>
      </c>
      <c r="C13" s="25">
        <v>3</v>
      </c>
      <c r="D13" s="25">
        <v>4</v>
      </c>
      <c r="E13" s="25">
        <v>5</v>
      </c>
      <c r="F13" s="44">
        <v>6</v>
      </c>
      <c r="G13" s="44"/>
      <c r="H13" s="44"/>
      <c r="I13" s="44"/>
      <c r="J13" s="25">
        <v>7</v>
      </c>
      <c r="K13" s="25">
        <v>8</v>
      </c>
      <c r="L13" s="25">
        <v>9</v>
      </c>
      <c r="M13" s="24">
        <v>10</v>
      </c>
      <c r="N13" s="14">
        <v>11</v>
      </c>
      <c r="O13" s="15">
        <v>12</v>
      </c>
      <c r="P13" s="15">
        <v>13</v>
      </c>
    </row>
    <row r="14" spans="1:16" s="2" customFormat="1" ht="63" customHeight="1" x14ac:dyDescent="0.25">
      <c r="A14" s="24">
        <v>1</v>
      </c>
      <c r="B14" s="1" t="s">
        <v>4</v>
      </c>
      <c r="C14" s="24">
        <v>604</v>
      </c>
      <c r="D14" s="24"/>
      <c r="E14" s="24"/>
      <c r="F14" s="24"/>
      <c r="G14" s="24"/>
      <c r="H14" s="5"/>
      <c r="I14" s="5"/>
      <c r="J14" s="24"/>
      <c r="K14" s="6">
        <f>K15+K57+K65+K73+K87+K107+K115+K129</f>
        <v>10553932.4</v>
      </c>
      <c r="L14" s="6">
        <f>L15+L57+L65+L73+L87+L107+L115</f>
        <v>119555</v>
      </c>
      <c r="M14" s="6">
        <f>M15+M57+M65+M73+M87+M107+M115</f>
        <v>4095720.1499999994</v>
      </c>
      <c r="N14" s="6">
        <f>N15+N57+N65+N73+N87+N107+N115</f>
        <v>125102</v>
      </c>
      <c r="O14" s="6">
        <f>O15+O57+O65+O73+O87+O107+O115</f>
        <v>4046468.09</v>
      </c>
      <c r="P14" s="6">
        <f>P15+P57+P65+P73+P87+P107+P115</f>
        <v>129658</v>
      </c>
    </row>
    <row r="15" spans="1:16" s="2" customFormat="1" ht="30" customHeight="1" x14ac:dyDescent="0.25">
      <c r="A15" s="24"/>
      <c r="B15" s="1" t="s">
        <v>5</v>
      </c>
      <c r="C15" s="24">
        <v>604</v>
      </c>
      <c r="D15" s="5" t="s">
        <v>35</v>
      </c>
      <c r="E15" s="5" t="s">
        <v>42</v>
      </c>
      <c r="F15" s="24"/>
      <c r="G15" s="24"/>
      <c r="H15" s="5"/>
      <c r="I15" s="5"/>
      <c r="J15" s="24"/>
      <c r="K15" s="6">
        <f>K16+K23+K34+K41</f>
        <v>2918165.5600000005</v>
      </c>
      <c r="L15" s="6">
        <v>0</v>
      </c>
      <c r="M15" s="6">
        <f t="shared" ref="M15:O15" si="0">M16+M23+M34+M41</f>
        <v>1994318.89</v>
      </c>
      <c r="N15" s="6">
        <v>0</v>
      </c>
      <c r="O15" s="6">
        <f t="shared" si="0"/>
        <v>1961118</v>
      </c>
      <c r="P15" s="6">
        <v>0</v>
      </c>
    </row>
    <row r="16" spans="1:16" s="2" customFormat="1" ht="73.5" customHeight="1" x14ac:dyDescent="0.25">
      <c r="A16" s="24"/>
      <c r="B16" s="1" t="s">
        <v>6</v>
      </c>
      <c r="C16" s="24">
        <v>604</v>
      </c>
      <c r="D16" s="5" t="s">
        <v>35</v>
      </c>
      <c r="E16" s="5" t="s">
        <v>36</v>
      </c>
      <c r="F16" s="24"/>
      <c r="G16" s="24"/>
      <c r="H16" s="5"/>
      <c r="I16" s="5"/>
      <c r="J16" s="24"/>
      <c r="K16" s="6">
        <f t="shared" ref="K16:K21" si="1">K17</f>
        <v>644500</v>
      </c>
      <c r="L16" s="6">
        <v>0</v>
      </c>
      <c r="M16" s="6">
        <f t="shared" ref="M16:M21" si="2">M17</f>
        <v>507000</v>
      </c>
      <c r="N16" s="18">
        <v>0</v>
      </c>
      <c r="O16" s="17">
        <f t="shared" ref="O16:O21" si="3">O17</f>
        <v>507000</v>
      </c>
      <c r="P16" s="19">
        <v>0</v>
      </c>
    </row>
    <row r="17" spans="1:16" s="2" customFormat="1" ht="153.75" customHeight="1" x14ac:dyDescent="0.25">
      <c r="A17" s="24"/>
      <c r="B17" s="10" t="s">
        <v>50</v>
      </c>
      <c r="C17" s="24">
        <v>604</v>
      </c>
      <c r="D17" s="5" t="s">
        <v>35</v>
      </c>
      <c r="E17" s="5" t="s">
        <v>36</v>
      </c>
      <c r="F17" s="24">
        <v>14</v>
      </c>
      <c r="G17" s="24">
        <v>0</v>
      </c>
      <c r="H17" s="5" t="s">
        <v>42</v>
      </c>
      <c r="I17" s="5" t="s">
        <v>44</v>
      </c>
      <c r="J17" s="24"/>
      <c r="K17" s="6">
        <f t="shared" si="1"/>
        <v>644500</v>
      </c>
      <c r="L17" s="6">
        <v>0</v>
      </c>
      <c r="M17" s="6">
        <f t="shared" si="2"/>
        <v>507000</v>
      </c>
      <c r="N17" s="18">
        <v>0</v>
      </c>
      <c r="O17" s="17">
        <f t="shared" si="3"/>
        <v>507000</v>
      </c>
      <c r="P17" s="19">
        <v>0</v>
      </c>
    </row>
    <row r="18" spans="1:16" s="2" customFormat="1" ht="104.25" customHeight="1" x14ac:dyDescent="0.25">
      <c r="A18" s="24"/>
      <c r="B18" s="10" t="s">
        <v>46</v>
      </c>
      <c r="C18" s="24">
        <v>604</v>
      </c>
      <c r="D18" s="5" t="s">
        <v>35</v>
      </c>
      <c r="E18" s="5" t="s">
        <v>36</v>
      </c>
      <c r="F18" s="24">
        <v>14</v>
      </c>
      <c r="G18" s="24">
        <v>1</v>
      </c>
      <c r="H18" s="5" t="s">
        <v>42</v>
      </c>
      <c r="I18" s="5" t="s">
        <v>44</v>
      </c>
      <c r="J18" s="24"/>
      <c r="K18" s="6">
        <f t="shared" si="1"/>
        <v>644500</v>
      </c>
      <c r="L18" s="6">
        <v>0</v>
      </c>
      <c r="M18" s="6">
        <f t="shared" si="2"/>
        <v>507000</v>
      </c>
      <c r="N18" s="18">
        <v>0</v>
      </c>
      <c r="O18" s="17">
        <f t="shared" si="3"/>
        <v>507000</v>
      </c>
      <c r="P18" s="19">
        <v>0</v>
      </c>
    </row>
    <row r="19" spans="1:16" s="2" customFormat="1" ht="55.5" customHeight="1" x14ac:dyDescent="0.25">
      <c r="A19" s="24"/>
      <c r="B19" s="1" t="s">
        <v>65</v>
      </c>
      <c r="C19" s="24">
        <v>604</v>
      </c>
      <c r="D19" s="5" t="s">
        <v>35</v>
      </c>
      <c r="E19" s="5" t="s">
        <v>36</v>
      </c>
      <c r="F19" s="24">
        <v>14</v>
      </c>
      <c r="G19" s="24">
        <v>1</v>
      </c>
      <c r="H19" s="5" t="s">
        <v>35</v>
      </c>
      <c r="I19" s="5" t="s">
        <v>44</v>
      </c>
      <c r="J19" s="24"/>
      <c r="K19" s="6">
        <f t="shared" si="1"/>
        <v>644500</v>
      </c>
      <c r="L19" s="6">
        <v>0</v>
      </c>
      <c r="M19" s="6">
        <f t="shared" si="2"/>
        <v>507000</v>
      </c>
      <c r="N19" s="18">
        <v>0</v>
      </c>
      <c r="O19" s="17">
        <f t="shared" si="3"/>
        <v>507000</v>
      </c>
      <c r="P19" s="19">
        <v>0</v>
      </c>
    </row>
    <row r="20" spans="1:16" s="2" customFormat="1" ht="63" customHeight="1" x14ac:dyDescent="0.25">
      <c r="A20" s="24"/>
      <c r="B20" s="1" t="s">
        <v>66</v>
      </c>
      <c r="C20" s="24">
        <v>604</v>
      </c>
      <c r="D20" s="5" t="s">
        <v>35</v>
      </c>
      <c r="E20" s="5" t="s">
        <v>36</v>
      </c>
      <c r="F20" s="24">
        <v>14</v>
      </c>
      <c r="G20" s="24">
        <v>1</v>
      </c>
      <c r="H20" s="5" t="s">
        <v>35</v>
      </c>
      <c r="I20" s="5">
        <v>29980</v>
      </c>
      <c r="J20" s="24"/>
      <c r="K20" s="6">
        <f t="shared" si="1"/>
        <v>644500</v>
      </c>
      <c r="L20" s="6">
        <v>0</v>
      </c>
      <c r="M20" s="6">
        <f t="shared" si="2"/>
        <v>507000</v>
      </c>
      <c r="N20" s="18">
        <v>0</v>
      </c>
      <c r="O20" s="17">
        <f t="shared" si="3"/>
        <v>507000</v>
      </c>
      <c r="P20" s="19">
        <v>0</v>
      </c>
    </row>
    <row r="21" spans="1:16" s="2" customFormat="1" ht="111" customHeight="1" x14ac:dyDescent="0.25">
      <c r="A21" s="24"/>
      <c r="B21" s="1" t="s">
        <v>7</v>
      </c>
      <c r="C21" s="24">
        <v>604</v>
      </c>
      <c r="D21" s="5" t="s">
        <v>35</v>
      </c>
      <c r="E21" s="5" t="s">
        <v>36</v>
      </c>
      <c r="F21" s="24">
        <v>14</v>
      </c>
      <c r="G21" s="24">
        <v>1</v>
      </c>
      <c r="H21" s="5" t="s">
        <v>35</v>
      </c>
      <c r="I21" s="5">
        <v>29980</v>
      </c>
      <c r="J21" s="24">
        <v>100</v>
      </c>
      <c r="K21" s="6">
        <f t="shared" si="1"/>
        <v>644500</v>
      </c>
      <c r="L21" s="6">
        <v>0</v>
      </c>
      <c r="M21" s="6">
        <f t="shared" si="2"/>
        <v>507000</v>
      </c>
      <c r="N21" s="18">
        <v>0</v>
      </c>
      <c r="O21" s="17">
        <f t="shared" si="3"/>
        <v>507000</v>
      </c>
      <c r="P21" s="19">
        <v>0</v>
      </c>
    </row>
    <row r="22" spans="1:16" s="2" customFormat="1" ht="48" customHeight="1" x14ac:dyDescent="0.25">
      <c r="A22" s="24"/>
      <c r="B22" s="1" t="s">
        <v>8</v>
      </c>
      <c r="C22" s="24">
        <v>604</v>
      </c>
      <c r="D22" s="5" t="s">
        <v>35</v>
      </c>
      <c r="E22" s="5" t="s">
        <v>36</v>
      </c>
      <c r="F22" s="24">
        <v>14</v>
      </c>
      <c r="G22" s="24">
        <v>1</v>
      </c>
      <c r="H22" s="5" t="s">
        <v>35</v>
      </c>
      <c r="I22" s="5">
        <v>29980</v>
      </c>
      <c r="J22" s="24">
        <v>120</v>
      </c>
      <c r="K22" s="6">
        <v>644500</v>
      </c>
      <c r="L22" s="6">
        <v>0</v>
      </c>
      <c r="M22" s="6">
        <v>507000</v>
      </c>
      <c r="N22" s="18">
        <v>0</v>
      </c>
      <c r="O22" s="17">
        <v>507000</v>
      </c>
      <c r="P22" s="19">
        <v>0</v>
      </c>
    </row>
    <row r="23" spans="1:16" s="2" customFormat="1" ht="101.25" customHeight="1" x14ac:dyDescent="0.25">
      <c r="A23" s="24"/>
      <c r="B23" s="1" t="s">
        <v>9</v>
      </c>
      <c r="C23" s="24">
        <v>604</v>
      </c>
      <c r="D23" s="5" t="s">
        <v>35</v>
      </c>
      <c r="E23" s="5" t="s">
        <v>38</v>
      </c>
      <c r="F23" s="24"/>
      <c r="G23" s="24"/>
      <c r="H23" s="5"/>
      <c r="I23" s="5"/>
      <c r="J23" s="24"/>
      <c r="K23" s="6">
        <f>K24</f>
        <v>1702654.61</v>
      </c>
      <c r="L23" s="6">
        <v>0</v>
      </c>
      <c r="M23" s="6">
        <f>M24</f>
        <v>1450000</v>
      </c>
      <c r="N23" s="18">
        <v>0</v>
      </c>
      <c r="O23" s="23">
        <f>O24</f>
        <v>1400000</v>
      </c>
      <c r="P23" s="19">
        <v>0</v>
      </c>
    </row>
    <row r="24" spans="1:16" s="2" customFormat="1" ht="147" customHeight="1" x14ac:dyDescent="0.25">
      <c r="A24" s="24"/>
      <c r="B24" s="10" t="s">
        <v>50</v>
      </c>
      <c r="C24" s="24">
        <v>604</v>
      </c>
      <c r="D24" s="5" t="s">
        <v>35</v>
      </c>
      <c r="E24" s="5" t="s">
        <v>38</v>
      </c>
      <c r="F24" s="24">
        <v>14</v>
      </c>
      <c r="G24" s="24">
        <v>0</v>
      </c>
      <c r="H24" s="5" t="s">
        <v>42</v>
      </c>
      <c r="I24" s="5" t="s">
        <v>44</v>
      </c>
      <c r="J24" s="24"/>
      <c r="K24" s="6">
        <f>K25</f>
        <v>1702654.61</v>
      </c>
      <c r="L24" s="6">
        <v>0</v>
      </c>
      <c r="M24" s="6">
        <f>M25</f>
        <v>1450000</v>
      </c>
      <c r="N24" s="18">
        <v>0</v>
      </c>
      <c r="O24" s="23">
        <f>O25</f>
        <v>1400000</v>
      </c>
      <c r="P24" s="19">
        <v>0</v>
      </c>
    </row>
    <row r="25" spans="1:16" s="2" customFormat="1" ht="93" customHeight="1" x14ac:dyDescent="0.25">
      <c r="A25" s="24"/>
      <c r="B25" s="10" t="s">
        <v>46</v>
      </c>
      <c r="C25" s="24">
        <v>604</v>
      </c>
      <c r="D25" s="5" t="s">
        <v>35</v>
      </c>
      <c r="E25" s="5" t="s">
        <v>38</v>
      </c>
      <c r="F25" s="24">
        <v>14</v>
      </c>
      <c r="G25" s="24">
        <v>1</v>
      </c>
      <c r="H25" s="5" t="s">
        <v>42</v>
      </c>
      <c r="I25" s="5" t="s">
        <v>44</v>
      </c>
      <c r="J25" s="24"/>
      <c r="K25" s="6">
        <f>K26</f>
        <v>1702654.61</v>
      </c>
      <c r="L25" s="6">
        <v>0</v>
      </c>
      <c r="M25" s="6">
        <f>M26</f>
        <v>1450000</v>
      </c>
      <c r="N25" s="18">
        <v>0</v>
      </c>
      <c r="O25" s="23">
        <f>O26</f>
        <v>1400000</v>
      </c>
      <c r="P25" s="19">
        <v>0</v>
      </c>
    </row>
    <row r="26" spans="1:16" s="2" customFormat="1" ht="61.5" customHeight="1" x14ac:dyDescent="0.25">
      <c r="A26" s="24"/>
      <c r="B26" s="1" t="s">
        <v>65</v>
      </c>
      <c r="C26" s="24">
        <v>604</v>
      </c>
      <c r="D26" s="5" t="s">
        <v>35</v>
      </c>
      <c r="E26" s="5" t="s">
        <v>38</v>
      </c>
      <c r="F26" s="24">
        <v>14</v>
      </c>
      <c r="G26" s="24">
        <v>1</v>
      </c>
      <c r="H26" s="5" t="s">
        <v>35</v>
      </c>
      <c r="I26" s="5" t="s">
        <v>44</v>
      </c>
      <c r="J26" s="24"/>
      <c r="K26" s="6">
        <f>K27</f>
        <v>1702654.61</v>
      </c>
      <c r="L26" s="6">
        <v>0</v>
      </c>
      <c r="M26" s="6">
        <f>M27</f>
        <v>1450000</v>
      </c>
      <c r="N26" s="18">
        <v>0</v>
      </c>
      <c r="O26" s="23">
        <f>O27</f>
        <v>1400000</v>
      </c>
      <c r="P26" s="19">
        <v>0</v>
      </c>
    </row>
    <row r="27" spans="1:16" s="2" customFormat="1" ht="74.25" customHeight="1" x14ac:dyDescent="0.25">
      <c r="A27" s="24"/>
      <c r="B27" s="1" t="s">
        <v>66</v>
      </c>
      <c r="C27" s="24">
        <v>604</v>
      </c>
      <c r="D27" s="5" t="s">
        <v>35</v>
      </c>
      <c r="E27" s="5" t="s">
        <v>38</v>
      </c>
      <c r="F27" s="24">
        <v>14</v>
      </c>
      <c r="G27" s="24">
        <v>1</v>
      </c>
      <c r="H27" s="5" t="s">
        <v>35</v>
      </c>
      <c r="I27" s="5">
        <v>29980</v>
      </c>
      <c r="J27" s="24"/>
      <c r="K27" s="6">
        <f>K28+K30+K32</f>
        <v>1702654.61</v>
      </c>
      <c r="L27" s="6">
        <v>0</v>
      </c>
      <c r="M27" s="6">
        <f>M28+M30+M32</f>
        <v>1450000</v>
      </c>
      <c r="N27" s="18">
        <v>0</v>
      </c>
      <c r="O27" s="23">
        <f>O28+O30+O32</f>
        <v>1400000</v>
      </c>
      <c r="P27" s="19">
        <v>0</v>
      </c>
    </row>
    <row r="28" spans="1:16" s="2" customFormat="1" ht="111" customHeight="1" x14ac:dyDescent="0.25">
      <c r="A28" s="24"/>
      <c r="B28" s="1" t="s">
        <v>7</v>
      </c>
      <c r="C28" s="24">
        <v>604</v>
      </c>
      <c r="D28" s="5" t="s">
        <v>35</v>
      </c>
      <c r="E28" s="5" t="s">
        <v>38</v>
      </c>
      <c r="F28" s="24">
        <v>14</v>
      </c>
      <c r="G28" s="24">
        <v>1</v>
      </c>
      <c r="H28" s="5" t="s">
        <v>35</v>
      </c>
      <c r="I28" s="5">
        <v>29980</v>
      </c>
      <c r="J28" s="24">
        <v>100</v>
      </c>
      <c r="K28" s="6">
        <f>K29</f>
        <v>1649000</v>
      </c>
      <c r="L28" s="6">
        <v>0</v>
      </c>
      <c r="M28" s="6">
        <f>M29</f>
        <v>1390000</v>
      </c>
      <c r="N28" s="18">
        <v>0</v>
      </c>
      <c r="O28" s="23">
        <f>O29</f>
        <v>1340000</v>
      </c>
      <c r="P28" s="19">
        <v>0</v>
      </c>
    </row>
    <row r="29" spans="1:16" s="2" customFormat="1" ht="48" customHeight="1" x14ac:dyDescent="0.25">
      <c r="A29" s="24"/>
      <c r="B29" s="1" t="s">
        <v>8</v>
      </c>
      <c r="C29" s="24">
        <v>604</v>
      </c>
      <c r="D29" s="5" t="s">
        <v>35</v>
      </c>
      <c r="E29" s="5" t="s">
        <v>38</v>
      </c>
      <c r="F29" s="24">
        <v>14</v>
      </c>
      <c r="G29" s="24">
        <v>1</v>
      </c>
      <c r="H29" s="5" t="s">
        <v>35</v>
      </c>
      <c r="I29" s="5">
        <v>29980</v>
      </c>
      <c r="J29" s="24">
        <v>120</v>
      </c>
      <c r="K29" s="6">
        <v>1649000</v>
      </c>
      <c r="L29" s="6">
        <v>0</v>
      </c>
      <c r="M29" s="6">
        <f>880000+192000+58000+260000</f>
        <v>1390000</v>
      </c>
      <c r="N29" s="18">
        <v>0</v>
      </c>
      <c r="O29" s="23">
        <f>880000+115200+38000+260000+34800+12000</f>
        <v>1340000</v>
      </c>
      <c r="P29" s="19">
        <v>0</v>
      </c>
    </row>
    <row r="30" spans="1:16" s="2" customFormat="1" ht="48" customHeight="1" x14ac:dyDescent="0.25">
      <c r="A30" s="24"/>
      <c r="B30" s="1" t="s">
        <v>10</v>
      </c>
      <c r="C30" s="24">
        <v>604</v>
      </c>
      <c r="D30" s="5" t="s">
        <v>35</v>
      </c>
      <c r="E30" s="5" t="s">
        <v>38</v>
      </c>
      <c r="F30" s="24">
        <v>14</v>
      </c>
      <c r="G30" s="24">
        <v>1</v>
      </c>
      <c r="H30" s="5" t="s">
        <v>35</v>
      </c>
      <c r="I30" s="5">
        <v>29980</v>
      </c>
      <c r="J30" s="24">
        <v>200</v>
      </c>
      <c r="K30" s="6">
        <f>K31</f>
        <v>46280</v>
      </c>
      <c r="L30" s="6">
        <v>0</v>
      </c>
      <c r="M30" s="6">
        <f>M31</f>
        <v>50000</v>
      </c>
      <c r="N30" s="18">
        <v>0</v>
      </c>
      <c r="O30" s="17">
        <f>O31</f>
        <v>50000</v>
      </c>
      <c r="P30" s="19">
        <v>0</v>
      </c>
    </row>
    <row r="31" spans="1:16" s="2" customFormat="1" ht="48" customHeight="1" x14ac:dyDescent="0.25">
      <c r="A31" s="24"/>
      <c r="B31" s="1" t="s">
        <v>11</v>
      </c>
      <c r="C31" s="24">
        <v>604</v>
      </c>
      <c r="D31" s="5" t="s">
        <v>35</v>
      </c>
      <c r="E31" s="5" t="s">
        <v>38</v>
      </c>
      <c r="F31" s="24">
        <v>14</v>
      </c>
      <c r="G31" s="24">
        <v>1</v>
      </c>
      <c r="H31" s="5" t="s">
        <v>35</v>
      </c>
      <c r="I31" s="5">
        <v>29980</v>
      </c>
      <c r="J31" s="24">
        <v>240</v>
      </c>
      <c r="K31" s="6">
        <f>30000+15000+1280</f>
        <v>46280</v>
      </c>
      <c r="L31" s="6">
        <v>0</v>
      </c>
      <c r="M31" s="6">
        <v>50000</v>
      </c>
      <c r="N31" s="18">
        <v>0</v>
      </c>
      <c r="O31" s="17">
        <v>50000</v>
      </c>
      <c r="P31" s="19">
        <v>0</v>
      </c>
    </row>
    <row r="32" spans="1:16" s="2" customFormat="1" ht="30" customHeight="1" x14ac:dyDescent="0.25">
      <c r="A32" s="24"/>
      <c r="B32" s="1" t="s">
        <v>12</v>
      </c>
      <c r="C32" s="24">
        <v>604</v>
      </c>
      <c r="D32" s="5" t="s">
        <v>35</v>
      </c>
      <c r="E32" s="5" t="s">
        <v>38</v>
      </c>
      <c r="F32" s="24">
        <v>14</v>
      </c>
      <c r="G32" s="24">
        <v>1</v>
      </c>
      <c r="H32" s="5" t="s">
        <v>35</v>
      </c>
      <c r="I32" s="5">
        <v>29980</v>
      </c>
      <c r="J32" s="24">
        <v>800</v>
      </c>
      <c r="K32" s="6">
        <f>K33</f>
        <v>7374.61</v>
      </c>
      <c r="L32" s="6">
        <v>0</v>
      </c>
      <c r="M32" s="6">
        <f>M33</f>
        <v>10000</v>
      </c>
      <c r="N32" s="18">
        <v>0</v>
      </c>
      <c r="O32" s="17">
        <f>O33</f>
        <v>10000</v>
      </c>
      <c r="P32" s="19">
        <v>0</v>
      </c>
    </row>
    <row r="33" spans="1:19" s="2" customFormat="1" ht="30" customHeight="1" x14ac:dyDescent="0.25">
      <c r="A33" s="24"/>
      <c r="B33" s="1" t="s">
        <v>13</v>
      </c>
      <c r="C33" s="24">
        <v>604</v>
      </c>
      <c r="D33" s="5" t="s">
        <v>35</v>
      </c>
      <c r="E33" s="5" t="s">
        <v>38</v>
      </c>
      <c r="F33" s="24">
        <v>14</v>
      </c>
      <c r="G33" s="24">
        <v>1</v>
      </c>
      <c r="H33" s="5" t="s">
        <v>35</v>
      </c>
      <c r="I33" s="5">
        <v>29980</v>
      </c>
      <c r="J33" s="24">
        <v>850</v>
      </c>
      <c r="K33" s="6">
        <v>7374.61</v>
      </c>
      <c r="L33" s="6">
        <v>0</v>
      </c>
      <c r="M33" s="6">
        <v>10000</v>
      </c>
      <c r="N33" s="18">
        <v>0</v>
      </c>
      <c r="O33" s="17">
        <v>10000</v>
      </c>
      <c r="P33" s="19">
        <v>0</v>
      </c>
    </row>
    <row r="34" spans="1:19" s="2" customFormat="1" ht="30" customHeight="1" x14ac:dyDescent="0.25">
      <c r="A34" s="24"/>
      <c r="B34" s="1" t="s">
        <v>14</v>
      </c>
      <c r="C34" s="24">
        <v>604</v>
      </c>
      <c r="D34" s="5" t="s">
        <v>35</v>
      </c>
      <c r="E34" s="5">
        <v>11</v>
      </c>
      <c r="F34" s="24"/>
      <c r="G34" s="24"/>
      <c r="H34" s="5"/>
      <c r="I34" s="5"/>
      <c r="J34" s="24"/>
      <c r="K34" s="6">
        <f t="shared" ref="K34:K39" si="4">K35</f>
        <v>2000</v>
      </c>
      <c r="L34" s="6">
        <v>0</v>
      </c>
      <c r="M34" s="6">
        <f t="shared" ref="M34:M39" si="5">M35</f>
        <v>2000</v>
      </c>
      <c r="N34" s="18">
        <v>0</v>
      </c>
      <c r="O34" s="17">
        <f t="shared" ref="O34:O39" si="6">O35</f>
        <v>2000</v>
      </c>
      <c r="P34" s="19">
        <v>0</v>
      </c>
    </row>
    <row r="35" spans="1:19" s="2" customFormat="1" ht="30" customHeight="1" x14ac:dyDescent="0.25">
      <c r="A35" s="24"/>
      <c r="B35" s="1" t="s">
        <v>15</v>
      </c>
      <c r="C35" s="24">
        <v>604</v>
      </c>
      <c r="D35" s="5" t="s">
        <v>35</v>
      </c>
      <c r="E35" s="5">
        <v>11</v>
      </c>
      <c r="F35" s="24">
        <v>99</v>
      </c>
      <c r="G35" s="24">
        <v>0</v>
      </c>
      <c r="H35" s="5" t="s">
        <v>42</v>
      </c>
      <c r="I35" s="5" t="s">
        <v>44</v>
      </c>
      <c r="J35" s="24"/>
      <c r="K35" s="6">
        <f t="shared" si="4"/>
        <v>2000</v>
      </c>
      <c r="L35" s="6">
        <v>0</v>
      </c>
      <c r="M35" s="6">
        <f t="shared" si="5"/>
        <v>2000</v>
      </c>
      <c r="N35" s="18">
        <v>0</v>
      </c>
      <c r="O35" s="17">
        <f t="shared" si="6"/>
        <v>2000</v>
      </c>
      <c r="P35" s="19">
        <v>0</v>
      </c>
    </row>
    <row r="36" spans="1:19" s="2" customFormat="1" ht="63" customHeight="1" x14ac:dyDescent="0.25">
      <c r="A36" s="24"/>
      <c r="B36" s="1" t="s">
        <v>16</v>
      </c>
      <c r="C36" s="24">
        <v>604</v>
      </c>
      <c r="D36" s="5" t="s">
        <v>35</v>
      </c>
      <c r="E36" s="5">
        <v>11</v>
      </c>
      <c r="F36" s="24">
        <v>99</v>
      </c>
      <c r="G36" s="24">
        <v>1</v>
      </c>
      <c r="H36" s="5" t="s">
        <v>42</v>
      </c>
      <c r="I36" s="5" t="s">
        <v>44</v>
      </c>
      <c r="J36" s="24"/>
      <c r="K36" s="6">
        <f t="shared" si="4"/>
        <v>2000</v>
      </c>
      <c r="L36" s="6">
        <v>0</v>
      </c>
      <c r="M36" s="6">
        <f t="shared" si="5"/>
        <v>2000</v>
      </c>
      <c r="N36" s="18">
        <v>0</v>
      </c>
      <c r="O36" s="17">
        <f t="shared" si="6"/>
        <v>2000</v>
      </c>
      <c r="P36" s="19">
        <v>0</v>
      </c>
    </row>
    <row r="37" spans="1:19" s="2" customFormat="1" ht="30" customHeight="1" x14ac:dyDescent="0.25">
      <c r="A37" s="24"/>
      <c r="B37" s="1" t="s">
        <v>67</v>
      </c>
      <c r="C37" s="24">
        <v>604</v>
      </c>
      <c r="D37" s="5" t="s">
        <v>35</v>
      </c>
      <c r="E37" s="5">
        <v>11</v>
      </c>
      <c r="F37" s="24">
        <v>99</v>
      </c>
      <c r="G37" s="24">
        <v>1</v>
      </c>
      <c r="H37" s="5" t="s">
        <v>35</v>
      </c>
      <c r="I37" s="5" t="s">
        <v>44</v>
      </c>
      <c r="J37" s="24"/>
      <c r="K37" s="6">
        <f t="shared" si="4"/>
        <v>2000</v>
      </c>
      <c r="L37" s="6">
        <v>0</v>
      </c>
      <c r="M37" s="6">
        <f t="shared" si="5"/>
        <v>2000</v>
      </c>
      <c r="N37" s="18">
        <v>0</v>
      </c>
      <c r="O37" s="17">
        <f t="shared" si="6"/>
        <v>2000</v>
      </c>
      <c r="P37" s="19">
        <v>0</v>
      </c>
    </row>
    <row r="38" spans="1:19" s="2" customFormat="1" ht="81" customHeight="1" x14ac:dyDescent="0.25">
      <c r="A38" s="24"/>
      <c r="B38" s="1" t="s">
        <v>17</v>
      </c>
      <c r="C38" s="24">
        <v>604</v>
      </c>
      <c r="D38" s="5" t="s">
        <v>35</v>
      </c>
      <c r="E38" s="5">
        <v>11</v>
      </c>
      <c r="F38" s="24">
        <v>99</v>
      </c>
      <c r="G38" s="24">
        <v>1</v>
      </c>
      <c r="H38" s="5" t="s">
        <v>35</v>
      </c>
      <c r="I38" s="5">
        <v>18840</v>
      </c>
      <c r="J38" s="24"/>
      <c r="K38" s="6">
        <f t="shared" si="4"/>
        <v>2000</v>
      </c>
      <c r="L38" s="6">
        <v>0</v>
      </c>
      <c r="M38" s="6">
        <f t="shared" si="5"/>
        <v>2000</v>
      </c>
      <c r="N38" s="18">
        <v>0</v>
      </c>
      <c r="O38" s="17">
        <f t="shared" si="6"/>
        <v>2000</v>
      </c>
      <c r="P38" s="19">
        <v>0</v>
      </c>
      <c r="S38" s="28"/>
    </row>
    <row r="39" spans="1:19" s="2" customFormat="1" ht="30" customHeight="1" x14ac:dyDescent="0.25">
      <c r="A39" s="24"/>
      <c r="B39" s="1" t="s">
        <v>12</v>
      </c>
      <c r="C39" s="24">
        <v>604</v>
      </c>
      <c r="D39" s="5" t="s">
        <v>35</v>
      </c>
      <c r="E39" s="5">
        <v>11</v>
      </c>
      <c r="F39" s="24">
        <v>99</v>
      </c>
      <c r="G39" s="24">
        <v>1</v>
      </c>
      <c r="H39" s="5" t="s">
        <v>35</v>
      </c>
      <c r="I39" s="5">
        <v>18840</v>
      </c>
      <c r="J39" s="24">
        <v>800</v>
      </c>
      <c r="K39" s="6">
        <f t="shared" si="4"/>
        <v>2000</v>
      </c>
      <c r="L39" s="6">
        <v>0</v>
      </c>
      <c r="M39" s="6">
        <f t="shared" si="5"/>
        <v>2000</v>
      </c>
      <c r="N39" s="18">
        <v>0</v>
      </c>
      <c r="O39" s="17">
        <f t="shared" si="6"/>
        <v>2000</v>
      </c>
      <c r="P39" s="19">
        <v>0</v>
      </c>
    </row>
    <row r="40" spans="1:19" s="2" customFormat="1" ht="30" customHeight="1" x14ac:dyDescent="0.25">
      <c r="A40" s="24"/>
      <c r="B40" s="1" t="s">
        <v>18</v>
      </c>
      <c r="C40" s="24">
        <v>604</v>
      </c>
      <c r="D40" s="5" t="s">
        <v>35</v>
      </c>
      <c r="E40" s="5">
        <v>11</v>
      </c>
      <c r="F40" s="24">
        <v>99</v>
      </c>
      <c r="G40" s="24">
        <v>1</v>
      </c>
      <c r="H40" s="5" t="s">
        <v>35</v>
      </c>
      <c r="I40" s="5">
        <v>18840</v>
      </c>
      <c r="J40" s="24">
        <v>870</v>
      </c>
      <c r="K40" s="6">
        <v>2000</v>
      </c>
      <c r="L40" s="6">
        <v>0</v>
      </c>
      <c r="M40" s="6">
        <v>2000</v>
      </c>
      <c r="N40" s="18">
        <v>0</v>
      </c>
      <c r="O40" s="17">
        <v>2000</v>
      </c>
      <c r="P40" s="19">
        <v>0</v>
      </c>
    </row>
    <row r="41" spans="1:19" s="2" customFormat="1" ht="30" customHeight="1" x14ac:dyDescent="0.25">
      <c r="A41" s="24"/>
      <c r="B41" s="1" t="s">
        <v>19</v>
      </c>
      <c r="C41" s="24">
        <v>604</v>
      </c>
      <c r="D41" s="5" t="s">
        <v>35</v>
      </c>
      <c r="E41" s="5">
        <v>13</v>
      </c>
      <c r="F41" s="24"/>
      <c r="G41" s="24"/>
      <c r="H41" s="5"/>
      <c r="I41" s="5"/>
      <c r="J41" s="24"/>
      <c r="K41" s="6">
        <f>K42+K51</f>
        <v>569010.94999999995</v>
      </c>
      <c r="L41" s="6">
        <v>0</v>
      </c>
      <c r="M41" s="6">
        <f t="shared" ref="M41:M46" si="7">M42</f>
        <v>35318.89</v>
      </c>
      <c r="N41" s="18">
        <v>0</v>
      </c>
      <c r="O41" s="17">
        <f t="shared" ref="O41:O46" si="8">O42</f>
        <v>52118</v>
      </c>
      <c r="P41" s="19">
        <v>0</v>
      </c>
    </row>
    <row r="42" spans="1:19" s="2" customFormat="1" ht="141" customHeight="1" x14ac:dyDescent="0.25">
      <c r="A42" s="24"/>
      <c r="B42" s="10" t="s">
        <v>50</v>
      </c>
      <c r="C42" s="24">
        <v>604</v>
      </c>
      <c r="D42" s="5" t="s">
        <v>35</v>
      </c>
      <c r="E42" s="5">
        <v>13</v>
      </c>
      <c r="F42" s="24">
        <v>14</v>
      </c>
      <c r="G42" s="24">
        <v>0</v>
      </c>
      <c r="H42" s="5" t="s">
        <v>42</v>
      </c>
      <c r="I42" s="5" t="s">
        <v>44</v>
      </c>
      <c r="J42" s="24"/>
      <c r="K42" s="6">
        <f t="shared" ref="K42:K46" si="9">K43</f>
        <v>494010.95</v>
      </c>
      <c r="L42" s="6">
        <v>0</v>
      </c>
      <c r="M42" s="6">
        <f t="shared" si="7"/>
        <v>35318.89</v>
      </c>
      <c r="N42" s="18">
        <v>0</v>
      </c>
      <c r="O42" s="17">
        <f t="shared" si="8"/>
        <v>52118</v>
      </c>
      <c r="P42" s="19">
        <v>0</v>
      </c>
    </row>
    <row r="43" spans="1:19" s="2" customFormat="1" ht="93" customHeight="1" x14ac:dyDescent="0.25">
      <c r="A43" s="24"/>
      <c r="B43" s="10" t="s">
        <v>46</v>
      </c>
      <c r="C43" s="24">
        <v>604</v>
      </c>
      <c r="D43" s="5" t="s">
        <v>35</v>
      </c>
      <c r="E43" s="5">
        <v>13</v>
      </c>
      <c r="F43" s="24">
        <v>14</v>
      </c>
      <c r="G43" s="24">
        <v>1</v>
      </c>
      <c r="H43" s="5" t="s">
        <v>42</v>
      </c>
      <c r="I43" s="5" t="s">
        <v>44</v>
      </c>
      <c r="J43" s="24"/>
      <c r="K43" s="6">
        <f t="shared" si="9"/>
        <v>494010.95</v>
      </c>
      <c r="L43" s="6">
        <v>0</v>
      </c>
      <c r="M43" s="6">
        <f t="shared" si="7"/>
        <v>35318.89</v>
      </c>
      <c r="N43" s="18">
        <v>0</v>
      </c>
      <c r="O43" s="17">
        <f t="shared" si="8"/>
        <v>52118</v>
      </c>
      <c r="P43" s="19">
        <v>0</v>
      </c>
    </row>
    <row r="44" spans="1:19" s="2" customFormat="1" ht="68.25" customHeight="1" x14ac:dyDescent="0.25">
      <c r="A44" s="24"/>
      <c r="B44" s="1" t="s">
        <v>65</v>
      </c>
      <c r="C44" s="24">
        <v>604</v>
      </c>
      <c r="D44" s="5" t="s">
        <v>35</v>
      </c>
      <c r="E44" s="5">
        <v>13</v>
      </c>
      <c r="F44" s="24">
        <v>14</v>
      </c>
      <c r="G44" s="24">
        <v>1</v>
      </c>
      <c r="H44" s="5" t="s">
        <v>35</v>
      </c>
      <c r="I44" s="5" t="s">
        <v>44</v>
      </c>
      <c r="J44" s="24"/>
      <c r="K44" s="6">
        <f>K45+K48</f>
        <v>494010.95</v>
      </c>
      <c r="L44" s="6">
        <v>0</v>
      </c>
      <c r="M44" s="6">
        <f t="shared" si="7"/>
        <v>35318.89</v>
      </c>
      <c r="N44" s="18">
        <v>0</v>
      </c>
      <c r="O44" s="17">
        <f t="shared" si="8"/>
        <v>52118</v>
      </c>
      <c r="P44" s="19">
        <v>0</v>
      </c>
    </row>
    <row r="45" spans="1:19" s="2" customFormat="1" ht="78" customHeight="1" x14ac:dyDescent="0.25">
      <c r="A45" s="24"/>
      <c r="B45" s="1" t="s">
        <v>68</v>
      </c>
      <c r="C45" s="24">
        <v>604</v>
      </c>
      <c r="D45" s="5" t="s">
        <v>35</v>
      </c>
      <c r="E45" s="5">
        <v>13</v>
      </c>
      <c r="F45" s="24">
        <v>14</v>
      </c>
      <c r="G45" s="24">
        <v>1</v>
      </c>
      <c r="H45" s="5" t="s">
        <v>35</v>
      </c>
      <c r="I45" s="5">
        <v>29990</v>
      </c>
      <c r="J45" s="24"/>
      <c r="K45" s="6">
        <f t="shared" si="9"/>
        <v>70474.95</v>
      </c>
      <c r="L45" s="6">
        <v>0</v>
      </c>
      <c r="M45" s="6">
        <f t="shared" si="7"/>
        <v>35318.89</v>
      </c>
      <c r="N45" s="18">
        <v>0</v>
      </c>
      <c r="O45" s="17">
        <f t="shared" si="8"/>
        <v>52118</v>
      </c>
      <c r="P45" s="19">
        <v>0</v>
      </c>
    </row>
    <row r="46" spans="1:19" s="2" customFormat="1" ht="48" customHeight="1" x14ac:dyDescent="0.25">
      <c r="A46" s="24"/>
      <c r="B46" s="1" t="s">
        <v>10</v>
      </c>
      <c r="C46" s="24">
        <v>604</v>
      </c>
      <c r="D46" s="5" t="s">
        <v>35</v>
      </c>
      <c r="E46" s="5">
        <v>13</v>
      </c>
      <c r="F46" s="24">
        <v>14</v>
      </c>
      <c r="G46" s="24">
        <v>1</v>
      </c>
      <c r="H46" s="5" t="s">
        <v>35</v>
      </c>
      <c r="I46" s="5">
        <v>29990</v>
      </c>
      <c r="J46" s="24">
        <v>200</v>
      </c>
      <c r="K46" s="6">
        <f t="shared" si="9"/>
        <v>70474.95</v>
      </c>
      <c r="L46" s="6">
        <v>0</v>
      </c>
      <c r="M46" s="6">
        <f t="shared" si="7"/>
        <v>35318.89</v>
      </c>
      <c r="N46" s="18">
        <v>0</v>
      </c>
      <c r="O46" s="17">
        <f t="shared" si="8"/>
        <v>52118</v>
      </c>
      <c r="P46" s="19">
        <v>0</v>
      </c>
    </row>
    <row r="47" spans="1:19" s="2" customFormat="1" ht="48" customHeight="1" x14ac:dyDescent="0.25">
      <c r="A47" s="24"/>
      <c r="B47" s="1" t="s">
        <v>11</v>
      </c>
      <c r="C47" s="24">
        <v>604</v>
      </c>
      <c r="D47" s="5" t="s">
        <v>35</v>
      </c>
      <c r="E47" s="5">
        <v>13</v>
      </c>
      <c r="F47" s="24">
        <v>14</v>
      </c>
      <c r="G47" s="24">
        <v>1</v>
      </c>
      <c r="H47" s="5" t="s">
        <v>35</v>
      </c>
      <c r="I47" s="5">
        <v>29990</v>
      </c>
      <c r="J47" s="24">
        <v>240</v>
      </c>
      <c r="K47" s="6">
        <f>70000+474.95</f>
        <v>70474.95</v>
      </c>
      <c r="L47" s="6">
        <v>0</v>
      </c>
      <c r="M47" s="6">
        <v>35318.89</v>
      </c>
      <c r="N47" s="18">
        <v>0</v>
      </c>
      <c r="O47" s="17">
        <v>52118</v>
      </c>
      <c r="P47" s="19">
        <v>0</v>
      </c>
    </row>
    <row r="48" spans="1:19" s="2" customFormat="1" ht="48" customHeight="1" x14ac:dyDescent="0.25">
      <c r="A48" s="37"/>
      <c r="B48" s="1" t="s">
        <v>115</v>
      </c>
      <c r="C48" s="37">
        <v>604</v>
      </c>
      <c r="D48" s="5" t="s">
        <v>35</v>
      </c>
      <c r="E48" s="5" t="s">
        <v>96</v>
      </c>
      <c r="F48" s="37">
        <v>14</v>
      </c>
      <c r="G48" s="37">
        <v>1</v>
      </c>
      <c r="H48" s="5" t="s">
        <v>35</v>
      </c>
      <c r="I48" s="5" t="s">
        <v>110</v>
      </c>
      <c r="J48" s="37"/>
      <c r="K48" s="6">
        <f>K49</f>
        <v>423536</v>
      </c>
      <c r="L48" s="6">
        <v>0</v>
      </c>
      <c r="M48" s="6">
        <v>0</v>
      </c>
      <c r="N48" s="18">
        <v>0</v>
      </c>
      <c r="O48" s="19">
        <v>0</v>
      </c>
      <c r="P48" s="19">
        <v>0</v>
      </c>
    </row>
    <row r="49" spans="1:16" s="2" customFormat="1" ht="48" customHeight="1" x14ac:dyDescent="0.25">
      <c r="A49" s="36"/>
      <c r="B49" s="1" t="s">
        <v>10</v>
      </c>
      <c r="C49" s="36">
        <v>604</v>
      </c>
      <c r="D49" s="5" t="s">
        <v>35</v>
      </c>
      <c r="E49" s="5" t="s">
        <v>96</v>
      </c>
      <c r="F49" s="36">
        <v>14</v>
      </c>
      <c r="G49" s="36">
        <v>1</v>
      </c>
      <c r="H49" s="5" t="s">
        <v>35</v>
      </c>
      <c r="I49" s="5" t="s">
        <v>110</v>
      </c>
      <c r="J49" s="36">
        <v>200</v>
      </c>
      <c r="K49" s="6">
        <f>K50</f>
        <v>423536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</row>
    <row r="50" spans="1:16" s="2" customFormat="1" ht="48" customHeight="1" x14ac:dyDescent="0.25">
      <c r="A50" s="36"/>
      <c r="B50" s="1" t="s">
        <v>11</v>
      </c>
      <c r="C50" s="36">
        <v>604</v>
      </c>
      <c r="D50" s="5" t="s">
        <v>35</v>
      </c>
      <c r="E50" s="5" t="s">
        <v>96</v>
      </c>
      <c r="F50" s="36">
        <v>14</v>
      </c>
      <c r="G50" s="36">
        <v>1</v>
      </c>
      <c r="H50" s="5" t="s">
        <v>35</v>
      </c>
      <c r="I50" s="5" t="s">
        <v>110</v>
      </c>
      <c r="J50" s="36">
        <v>240</v>
      </c>
      <c r="K50" s="6">
        <v>423536</v>
      </c>
      <c r="L50" s="6">
        <v>0</v>
      </c>
      <c r="M50" s="6">
        <v>0</v>
      </c>
      <c r="N50" s="18">
        <v>0</v>
      </c>
      <c r="O50" s="19">
        <v>0</v>
      </c>
      <c r="P50" s="19">
        <v>0</v>
      </c>
    </row>
    <row r="51" spans="1:16" s="2" customFormat="1" ht="33.75" customHeight="1" x14ac:dyDescent="0.25">
      <c r="A51" s="31"/>
      <c r="B51" s="33" t="s">
        <v>15</v>
      </c>
      <c r="C51" s="34" t="s">
        <v>85</v>
      </c>
      <c r="D51" s="34" t="s">
        <v>35</v>
      </c>
      <c r="E51" s="34" t="s">
        <v>96</v>
      </c>
      <c r="F51" s="34" t="s">
        <v>97</v>
      </c>
      <c r="G51" s="34"/>
      <c r="H51" s="34"/>
      <c r="I51" s="34"/>
      <c r="J51" s="34"/>
      <c r="K51" s="6">
        <v>75000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</row>
    <row r="52" spans="1:16" s="2" customFormat="1" ht="63.75" customHeight="1" x14ac:dyDescent="0.25">
      <c r="A52" s="31"/>
      <c r="B52" s="33" t="s">
        <v>16</v>
      </c>
      <c r="C52" s="34" t="s">
        <v>85</v>
      </c>
      <c r="D52" s="34" t="s">
        <v>35</v>
      </c>
      <c r="E52" s="34" t="s">
        <v>96</v>
      </c>
      <c r="F52" s="34" t="s">
        <v>97</v>
      </c>
      <c r="G52" s="34" t="s">
        <v>98</v>
      </c>
      <c r="H52" s="34"/>
      <c r="I52" s="34"/>
      <c r="J52" s="34"/>
      <c r="K52" s="6">
        <v>75000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</row>
    <row r="53" spans="1:16" s="2" customFormat="1" ht="37.5" customHeight="1" x14ac:dyDescent="0.25">
      <c r="A53" s="31"/>
      <c r="B53" s="33" t="s">
        <v>99</v>
      </c>
      <c r="C53" s="34" t="s">
        <v>85</v>
      </c>
      <c r="D53" s="34" t="s">
        <v>35</v>
      </c>
      <c r="E53" s="34" t="s">
        <v>96</v>
      </c>
      <c r="F53" s="34" t="s">
        <v>97</v>
      </c>
      <c r="G53" s="34" t="s">
        <v>98</v>
      </c>
      <c r="H53" s="34" t="s">
        <v>35</v>
      </c>
      <c r="I53" s="34"/>
      <c r="J53" s="34"/>
      <c r="K53" s="6">
        <v>75000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</row>
    <row r="54" spans="1:16" s="2" customFormat="1" ht="31.5" customHeight="1" x14ac:dyDescent="0.25">
      <c r="A54" s="31"/>
      <c r="B54" s="33" t="s">
        <v>100</v>
      </c>
      <c r="C54" s="34" t="s">
        <v>85</v>
      </c>
      <c r="D54" s="34" t="s">
        <v>35</v>
      </c>
      <c r="E54" s="34" t="s">
        <v>96</v>
      </c>
      <c r="F54" s="34" t="s">
        <v>97</v>
      </c>
      <c r="G54" s="34" t="s">
        <v>98</v>
      </c>
      <c r="H54" s="34" t="s">
        <v>35</v>
      </c>
      <c r="I54" s="34" t="s">
        <v>101</v>
      </c>
      <c r="J54" s="34"/>
      <c r="K54" s="6">
        <v>75000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</row>
    <row r="55" spans="1:16" s="2" customFormat="1" ht="25.5" customHeight="1" x14ac:dyDescent="0.25">
      <c r="A55" s="31"/>
      <c r="B55" s="33" t="s">
        <v>12</v>
      </c>
      <c r="C55" s="34" t="s">
        <v>85</v>
      </c>
      <c r="D55" s="34" t="s">
        <v>35</v>
      </c>
      <c r="E55" s="34" t="s">
        <v>96</v>
      </c>
      <c r="F55" s="34" t="s">
        <v>97</v>
      </c>
      <c r="G55" s="34" t="s">
        <v>98</v>
      </c>
      <c r="H55" s="34" t="s">
        <v>35</v>
      </c>
      <c r="I55" s="34" t="s">
        <v>101</v>
      </c>
      <c r="J55" s="34" t="s">
        <v>102</v>
      </c>
      <c r="K55" s="6">
        <v>75000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</row>
    <row r="56" spans="1:16" s="2" customFormat="1" ht="32.25" customHeight="1" x14ac:dyDescent="0.25">
      <c r="A56" s="31"/>
      <c r="B56" s="33" t="s">
        <v>13</v>
      </c>
      <c r="C56" s="34" t="s">
        <v>85</v>
      </c>
      <c r="D56" s="34" t="s">
        <v>35</v>
      </c>
      <c r="E56" s="34" t="s">
        <v>96</v>
      </c>
      <c r="F56" s="34" t="s">
        <v>97</v>
      </c>
      <c r="G56" s="34" t="s">
        <v>98</v>
      </c>
      <c r="H56" s="34" t="s">
        <v>35</v>
      </c>
      <c r="I56" s="34" t="s">
        <v>101</v>
      </c>
      <c r="J56" s="34" t="s">
        <v>103</v>
      </c>
      <c r="K56" s="6">
        <v>75000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</row>
    <row r="57" spans="1:16" s="2" customFormat="1" ht="30" customHeight="1" x14ac:dyDescent="0.25">
      <c r="A57" s="24"/>
      <c r="B57" s="1" t="s">
        <v>20</v>
      </c>
      <c r="C57" s="24">
        <v>604</v>
      </c>
      <c r="D57" s="5" t="s">
        <v>36</v>
      </c>
      <c r="E57" s="5" t="s">
        <v>42</v>
      </c>
      <c r="F57" s="24"/>
      <c r="G57" s="24"/>
      <c r="H57" s="5"/>
      <c r="I57" s="5"/>
      <c r="J57" s="24"/>
      <c r="K57" s="6">
        <f>L57</f>
        <v>119555</v>
      </c>
      <c r="L57" s="6">
        <f t="shared" ref="L57:L63" si="10">L58</f>
        <v>119555</v>
      </c>
      <c r="M57" s="6">
        <f>N57</f>
        <v>125102</v>
      </c>
      <c r="N57" s="16">
        <f t="shared" ref="N57:N63" si="11">N58</f>
        <v>125102</v>
      </c>
      <c r="O57" s="17">
        <f>P57</f>
        <v>129658</v>
      </c>
      <c r="P57" s="17">
        <f t="shared" ref="P57:P63" si="12">P58</f>
        <v>129658</v>
      </c>
    </row>
    <row r="58" spans="1:16" s="2" customFormat="1" ht="30" customHeight="1" x14ac:dyDescent="0.25">
      <c r="A58" s="24"/>
      <c r="B58" s="1" t="s">
        <v>21</v>
      </c>
      <c r="C58" s="24">
        <v>604</v>
      </c>
      <c r="D58" s="5" t="s">
        <v>36</v>
      </c>
      <c r="E58" s="5" t="s">
        <v>37</v>
      </c>
      <c r="F58" s="24"/>
      <c r="G58" s="24"/>
      <c r="H58" s="5"/>
      <c r="I58" s="5"/>
      <c r="J58" s="24"/>
      <c r="K58" s="6">
        <f>L58</f>
        <v>119555</v>
      </c>
      <c r="L58" s="6">
        <f t="shared" si="10"/>
        <v>119555</v>
      </c>
      <c r="M58" s="6">
        <f t="shared" ref="M58:M64" si="13">N58</f>
        <v>125102</v>
      </c>
      <c r="N58" s="16">
        <f t="shared" si="11"/>
        <v>125102</v>
      </c>
      <c r="O58" s="17">
        <f t="shared" ref="O58:O64" si="14">P58</f>
        <v>129658</v>
      </c>
      <c r="P58" s="17">
        <f t="shared" si="12"/>
        <v>129658</v>
      </c>
    </row>
    <row r="59" spans="1:16" s="2" customFormat="1" ht="150" customHeight="1" x14ac:dyDescent="0.25">
      <c r="A59" s="24"/>
      <c r="B59" s="10" t="s">
        <v>50</v>
      </c>
      <c r="C59" s="24">
        <v>604</v>
      </c>
      <c r="D59" s="5" t="s">
        <v>36</v>
      </c>
      <c r="E59" s="5" t="s">
        <v>37</v>
      </c>
      <c r="F59" s="24">
        <v>14</v>
      </c>
      <c r="G59" s="24">
        <v>0</v>
      </c>
      <c r="H59" s="5" t="s">
        <v>42</v>
      </c>
      <c r="I59" s="5" t="s">
        <v>44</v>
      </c>
      <c r="J59" s="24"/>
      <c r="K59" s="6">
        <f>L59</f>
        <v>119555</v>
      </c>
      <c r="L59" s="6">
        <f t="shared" si="10"/>
        <v>119555</v>
      </c>
      <c r="M59" s="6">
        <f t="shared" si="13"/>
        <v>125102</v>
      </c>
      <c r="N59" s="16">
        <f t="shared" si="11"/>
        <v>125102</v>
      </c>
      <c r="O59" s="17">
        <f t="shared" si="14"/>
        <v>129658</v>
      </c>
      <c r="P59" s="17">
        <f t="shared" si="12"/>
        <v>129658</v>
      </c>
    </row>
    <row r="60" spans="1:16" s="2" customFormat="1" ht="93" customHeight="1" x14ac:dyDescent="0.25">
      <c r="A60" s="24"/>
      <c r="B60" s="10" t="s">
        <v>46</v>
      </c>
      <c r="C60" s="24">
        <v>604</v>
      </c>
      <c r="D60" s="5" t="s">
        <v>36</v>
      </c>
      <c r="E60" s="5" t="s">
        <v>37</v>
      </c>
      <c r="F60" s="24">
        <v>14</v>
      </c>
      <c r="G60" s="24">
        <v>1</v>
      </c>
      <c r="H60" s="5" t="s">
        <v>42</v>
      </c>
      <c r="I60" s="5" t="s">
        <v>44</v>
      </c>
      <c r="J60" s="24"/>
      <c r="K60" s="6">
        <f>L60</f>
        <v>119555</v>
      </c>
      <c r="L60" s="6">
        <f t="shared" si="10"/>
        <v>119555</v>
      </c>
      <c r="M60" s="6">
        <f t="shared" si="13"/>
        <v>125102</v>
      </c>
      <c r="N60" s="16">
        <f t="shared" si="11"/>
        <v>125102</v>
      </c>
      <c r="O60" s="17">
        <f t="shared" si="14"/>
        <v>129658</v>
      </c>
      <c r="P60" s="17">
        <f t="shared" si="12"/>
        <v>129658</v>
      </c>
    </row>
    <row r="61" spans="1:16" s="2" customFormat="1" ht="69.75" customHeight="1" x14ac:dyDescent="0.25">
      <c r="A61" s="26"/>
      <c r="B61" s="1" t="s">
        <v>69</v>
      </c>
      <c r="C61" s="26">
        <v>604</v>
      </c>
      <c r="D61" s="5" t="s">
        <v>36</v>
      </c>
      <c r="E61" s="5" t="s">
        <v>37</v>
      </c>
      <c r="F61" s="26">
        <v>14</v>
      </c>
      <c r="G61" s="26">
        <v>1</v>
      </c>
      <c r="H61" s="5" t="s">
        <v>35</v>
      </c>
      <c r="I61" s="5" t="s">
        <v>44</v>
      </c>
      <c r="J61" s="26"/>
      <c r="K61" s="6">
        <f t="shared" ref="K61:K63" si="15">L61</f>
        <v>119555</v>
      </c>
      <c r="L61" s="6">
        <f t="shared" si="10"/>
        <v>119555</v>
      </c>
      <c r="M61" s="6">
        <f t="shared" si="13"/>
        <v>125102</v>
      </c>
      <c r="N61" s="16">
        <f t="shared" si="11"/>
        <v>125102</v>
      </c>
      <c r="O61" s="17">
        <f t="shared" si="14"/>
        <v>129658</v>
      </c>
      <c r="P61" s="17">
        <f t="shared" si="12"/>
        <v>129658</v>
      </c>
    </row>
    <row r="62" spans="1:16" s="2" customFormat="1" ht="60" customHeight="1" x14ac:dyDescent="0.25">
      <c r="A62" s="26"/>
      <c r="B62" s="1" t="s">
        <v>80</v>
      </c>
      <c r="C62" s="26">
        <v>604</v>
      </c>
      <c r="D62" s="5" t="s">
        <v>36</v>
      </c>
      <c r="E62" s="5" t="s">
        <v>37</v>
      </c>
      <c r="F62" s="26">
        <v>14</v>
      </c>
      <c r="G62" s="26">
        <v>1</v>
      </c>
      <c r="H62" s="5" t="s">
        <v>35</v>
      </c>
      <c r="I62" s="5">
        <v>51182</v>
      </c>
      <c r="J62" s="26"/>
      <c r="K62" s="6">
        <f t="shared" si="15"/>
        <v>119555</v>
      </c>
      <c r="L62" s="6">
        <f t="shared" si="10"/>
        <v>119555</v>
      </c>
      <c r="M62" s="6">
        <f t="shared" si="13"/>
        <v>125102</v>
      </c>
      <c r="N62" s="16">
        <f t="shared" si="11"/>
        <v>125102</v>
      </c>
      <c r="O62" s="17">
        <f t="shared" si="14"/>
        <v>129658</v>
      </c>
      <c r="P62" s="17">
        <f t="shared" si="12"/>
        <v>129658</v>
      </c>
    </row>
    <row r="63" spans="1:16" s="2" customFormat="1" ht="109.5" customHeight="1" x14ac:dyDescent="0.25">
      <c r="A63" s="24"/>
      <c r="B63" s="1" t="s">
        <v>7</v>
      </c>
      <c r="C63" s="24">
        <v>604</v>
      </c>
      <c r="D63" s="5" t="s">
        <v>36</v>
      </c>
      <c r="E63" s="5" t="s">
        <v>37</v>
      </c>
      <c r="F63" s="24">
        <v>14</v>
      </c>
      <c r="G63" s="24">
        <v>1</v>
      </c>
      <c r="H63" s="5" t="s">
        <v>35</v>
      </c>
      <c r="I63" s="5">
        <v>51182</v>
      </c>
      <c r="J63" s="24">
        <v>100</v>
      </c>
      <c r="K63" s="6">
        <f t="shared" si="15"/>
        <v>119555</v>
      </c>
      <c r="L63" s="6">
        <f t="shared" si="10"/>
        <v>119555</v>
      </c>
      <c r="M63" s="6">
        <f t="shared" si="13"/>
        <v>125102</v>
      </c>
      <c r="N63" s="16">
        <f t="shared" si="11"/>
        <v>125102</v>
      </c>
      <c r="O63" s="17">
        <f t="shared" si="14"/>
        <v>129658</v>
      </c>
      <c r="P63" s="17">
        <f t="shared" si="12"/>
        <v>129658</v>
      </c>
    </row>
    <row r="64" spans="1:16" s="2" customFormat="1" ht="48" customHeight="1" x14ac:dyDescent="0.25">
      <c r="A64" s="24"/>
      <c r="B64" s="1" t="s">
        <v>8</v>
      </c>
      <c r="C64" s="24">
        <v>604</v>
      </c>
      <c r="D64" s="5" t="s">
        <v>36</v>
      </c>
      <c r="E64" s="5" t="s">
        <v>37</v>
      </c>
      <c r="F64" s="24">
        <v>14</v>
      </c>
      <c r="G64" s="24">
        <v>1</v>
      </c>
      <c r="H64" s="5" t="s">
        <v>35</v>
      </c>
      <c r="I64" s="5">
        <v>51182</v>
      </c>
      <c r="J64" s="24">
        <v>120</v>
      </c>
      <c r="K64" s="6">
        <f>L64</f>
        <v>119555</v>
      </c>
      <c r="L64" s="6">
        <v>119555</v>
      </c>
      <c r="M64" s="6">
        <f t="shared" si="13"/>
        <v>125102</v>
      </c>
      <c r="N64" s="16">
        <v>125102</v>
      </c>
      <c r="O64" s="17">
        <f t="shared" si="14"/>
        <v>129658</v>
      </c>
      <c r="P64" s="17">
        <v>129658</v>
      </c>
    </row>
    <row r="65" spans="1:16" s="2" customFormat="1" ht="37.5" customHeight="1" x14ac:dyDescent="0.25">
      <c r="A65" s="24"/>
      <c r="B65" s="1" t="s">
        <v>22</v>
      </c>
      <c r="C65" s="24">
        <v>604</v>
      </c>
      <c r="D65" s="5" t="s">
        <v>37</v>
      </c>
      <c r="E65" s="5" t="s">
        <v>42</v>
      </c>
      <c r="F65" s="24"/>
      <c r="G65" s="24"/>
      <c r="H65" s="5"/>
      <c r="I65" s="7"/>
      <c r="J65" s="24"/>
      <c r="K65" s="6">
        <f t="shared" ref="K65:K71" si="16">K66</f>
        <v>34500</v>
      </c>
      <c r="L65" s="6">
        <v>0</v>
      </c>
      <c r="M65" s="6">
        <f t="shared" ref="M65:M71" si="17">M66</f>
        <v>2000</v>
      </c>
      <c r="N65" s="18">
        <v>0</v>
      </c>
      <c r="O65" s="17">
        <f t="shared" ref="O65:O71" si="18">O66</f>
        <v>2000</v>
      </c>
      <c r="P65" s="19">
        <v>0</v>
      </c>
    </row>
    <row r="66" spans="1:16" s="2" customFormat="1" ht="63" customHeight="1" x14ac:dyDescent="0.25">
      <c r="A66" s="24"/>
      <c r="B66" s="1" t="s">
        <v>60</v>
      </c>
      <c r="C66" s="24">
        <v>604</v>
      </c>
      <c r="D66" s="5" t="s">
        <v>37</v>
      </c>
      <c r="E66" s="5" t="s">
        <v>61</v>
      </c>
      <c r="F66" s="24"/>
      <c r="G66" s="24"/>
      <c r="H66" s="5"/>
      <c r="I66" s="5"/>
      <c r="J66" s="24"/>
      <c r="K66" s="6">
        <f t="shared" si="16"/>
        <v>34500</v>
      </c>
      <c r="L66" s="6">
        <v>0</v>
      </c>
      <c r="M66" s="6">
        <f t="shared" si="17"/>
        <v>2000</v>
      </c>
      <c r="N66" s="18">
        <v>0</v>
      </c>
      <c r="O66" s="17">
        <f t="shared" si="18"/>
        <v>2000</v>
      </c>
      <c r="P66" s="19">
        <v>0</v>
      </c>
    </row>
    <row r="67" spans="1:16" s="2" customFormat="1" ht="141.75" customHeight="1" x14ac:dyDescent="0.25">
      <c r="A67" s="24"/>
      <c r="B67" s="10" t="s">
        <v>50</v>
      </c>
      <c r="C67" s="24">
        <v>604</v>
      </c>
      <c r="D67" s="5" t="s">
        <v>37</v>
      </c>
      <c r="E67" s="5" t="s">
        <v>61</v>
      </c>
      <c r="F67" s="24">
        <v>14</v>
      </c>
      <c r="G67" s="24">
        <v>0</v>
      </c>
      <c r="H67" s="5" t="s">
        <v>42</v>
      </c>
      <c r="I67" s="5" t="s">
        <v>44</v>
      </c>
      <c r="J67" s="24"/>
      <c r="K67" s="6">
        <f t="shared" si="16"/>
        <v>34500</v>
      </c>
      <c r="L67" s="6">
        <v>0</v>
      </c>
      <c r="M67" s="6">
        <f t="shared" si="17"/>
        <v>2000</v>
      </c>
      <c r="N67" s="18">
        <v>0</v>
      </c>
      <c r="O67" s="17">
        <f t="shared" si="18"/>
        <v>2000</v>
      </c>
      <c r="P67" s="19">
        <v>0</v>
      </c>
    </row>
    <row r="68" spans="1:16" s="2" customFormat="1" ht="118.5" customHeight="1" x14ac:dyDescent="0.25">
      <c r="A68" s="24"/>
      <c r="B68" s="10" t="s">
        <v>47</v>
      </c>
      <c r="C68" s="24">
        <v>604</v>
      </c>
      <c r="D68" s="5" t="s">
        <v>37</v>
      </c>
      <c r="E68" s="5" t="s">
        <v>61</v>
      </c>
      <c r="F68" s="24">
        <v>14</v>
      </c>
      <c r="G68" s="24">
        <v>2</v>
      </c>
      <c r="H68" s="5" t="s">
        <v>42</v>
      </c>
      <c r="I68" s="5" t="s">
        <v>44</v>
      </c>
      <c r="J68" s="24"/>
      <c r="K68" s="6">
        <f t="shared" si="16"/>
        <v>34500</v>
      </c>
      <c r="L68" s="6">
        <v>0</v>
      </c>
      <c r="M68" s="6">
        <f t="shared" si="17"/>
        <v>2000</v>
      </c>
      <c r="N68" s="18">
        <v>0</v>
      </c>
      <c r="O68" s="17">
        <f t="shared" si="18"/>
        <v>2000</v>
      </c>
      <c r="P68" s="19">
        <v>0</v>
      </c>
    </row>
    <row r="69" spans="1:16" s="2" customFormat="1" ht="57" customHeight="1" x14ac:dyDescent="0.25">
      <c r="A69" s="24"/>
      <c r="B69" s="1" t="s">
        <v>62</v>
      </c>
      <c r="C69" s="24">
        <v>604</v>
      </c>
      <c r="D69" s="5" t="s">
        <v>37</v>
      </c>
      <c r="E69" s="5" t="s">
        <v>61</v>
      </c>
      <c r="F69" s="24">
        <v>14</v>
      </c>
      <c r="G69" s="24">
        <v>2</v>
      </c>
      <c r="H69" s="5" t="s">
        <v>37</v>
      </c>
      <c r="I69" s="5" t="s">
        <v>44</v>
      </c>
      <c r="J69" s="24"/>
      <c r="K69" s="6">
        <f t="shared" si="16"/>
        <v>34500</v>
      </c>
      <c r="L69" s="6">
        <v>0</v>
      </c>
      <c r="M69" s="6">
        <f t="shared" si="17"/>
        <v>2000</v>
      </c>
      <c r="N69" s="18">
        <v>0</v>
      </c>
      <c r="O69" s="17">
        <f t="shared" si="18"/>
        <v>2000</v>
      </c>
      <c r="P69" s="19">
        <v>0</v>
      </c>
    </row>
    <row r="70" spans="1:16" s="2" customFormat="1" ht="43.5" customHeight="1" x14ac:dyDescent="0.25">
      <c r="A70" s="24"/>
      <c r="B70" s="1" t="s">
        <v>63</v>
      </c>
      <c r="C70" s="24">
        <v>604</v>
      </c>
      <c r="D70" s="5" t="s">
        <v>37</v>
      </c>
      <c r="E70" s="5" t="s">
        <v>61</v>
      </c>
      <c r="F70" s="24">
        <v>14</v>
      </c>
      <c r="G70" s="24">
        <v>2</v>
      </c>
      <c r="H70" s="5" t="s">
        <v>37</v>
      </c>
      <c r="I70" s="5" t="s">
        <v>64</v>
      </c>
      <c r="J70" s="24"/>
      <c r="K70" s="6">
        <f t="shared" si="16"/>
        <v>34500</v>
      </c>
      <c r="L70" s="6">
        <v>0</v>
      </c>
      <c r="M70" s="6">
        <f t="shared" si="17"/>
        <v>2000</v>
      </c>
      <c r="N70" s="18">
        <v>0</v>
      </c>
      <c r="O70" s="17">
        <f t="shared" si="18"/>
        <v>2000</v>
      </c>
      <c r="P70" s="19">
        <v>0</v>
      </c>
    </row>
    <row r="71" spans="1:16" s="2" customFormat="1" ht="48" customHeight="1" x14ac:dyDescent="0.25">
      <c r="A71" s="24"/>
      <c r="B71" s="1" t="s">
        <v>10</v>
      </c>
      <c r="C71" s="24">
        <v>604</v>
      </c>
      <c r="D71" s="5" t="s">
        <v>37</v>
      </c>
      <c r="E71" s="5" t="s">
        <v>61</v>
      </c>
      <c r="F71" s="24">
        <v>14</v>
      </c>
      <c r="G71" s="24">
        <v>2</v>
      </c>
      <c r="H71" s="5" t="s">
        <v>37</v>
      </c>
      <c r="I71" s="5" t="s">
        <v>64</v>
      </c>
      <c r="J71" s="24">
        <v>200</v>
      </c>
      <c r="K71" s="6">
        <f t="shared" si="16"/>
        <v>34500</v>
      </c>
      <c r="L71" s="6">
        <v>0</v>
      </c>
      <c r="M71" s="6">
        <f t="shared" si="17"/>
        <v>2000</v>
      </c>
      <c r="N71" s="18">
        <v>0</v>
      </c>
      <c r="O71" s="17">
        <f t="shared" si="18"/>
        <v>2000</v>
      </c>
      <c r="P71" s="19">
        <v>0</v>
      </c>
    </row>
    <row r="72" spans="1:16" s="2" customFormat="1" ht="48" customHeight="1" x14ac:dyDescent="0.25">
      <c r="A72" s="24"/>
      <c r="B72" s="1" t="s">
        <v>11</v>
      </c>
      <c r="C72" s="24">
        <v>604</v>
      </c>
      <c r="D72" s="5" t="s">
        <v>37</v>
      </c>
      <c r="E72" s="5" t="s">
        <v>61</v>
      </c>
      <c r="F72" s="24">
        <v>14</v>
      </c>
      <c r="G72" s="24">
        <v>2</v>
      </c>
      <c r="H72" s="5" t="s">
        <v>37</v>
      </c>
      <c r="I72" s="5" t="s">
        <v>64</v>
      </c>
      <c r="J72" s="24">
        <v>240</v>
      </c>
      <c r="K72" s="6">
        <v>34500</v>
      </c>
      <c r="L72" s="6">
        <v>0</v>
      </c>
      <c r="M72" s="6">
        <v>2000</v>
      </c>
      <c r="N72" s="18">
        <v>0</v>
      </c>
      <c r="O72" s="17">
        <v>2000</v>
      </c>
      <c r="P72" s="19">
        <v>0</v>
      </c>
    </row>
    <row r="73" spans="1:16" s="2" customFormat="1" ht="30" customHeight="1" x14ac:dyDescent="0.25">
      <c r="A73" s="24"/>
      <c r="B73" s="1" t="s">
        <v>23</v>
      </c>
      <c r="C73" s="24">
        <v>604</v>
      </c>
      <c r="D73" s="5" t="s">
        <v>38</v>
      </c>
      <c r="E73" s="5" t="s">
        <v>42</v>
      </c>
      <c r="F73" s="24"/>
      <c r="G73" s="24"/>
      <c r="H73" s="5"/>
      <c r="I73" s="5"/>
      <c r="J73" s="24"/>
      <c r="K73" s="6">
        <f t="shared" ref="K73:K79" si="19">K74</f>
        <v>4271866.17</v>
      </c>
      <c r="L73" s="6">
        <v>0</v>
      </c>
      <c r="M73" s="6">
        <f t="shared" ref="M73:M79" si="20">M74</f>
        <v>896110</v>
      </c>
      <c r="N73" s="18">
        <v>0</v>
      </c>
      <c r="O73" s="17">
        <f t="shared" ref="O73:O79" si="21">O74</f>
        <v>929840</v>
      </c>
      <c r="P73" s="19">
        <v>0</v>
      </c>
    </row>
    <row r="74" spans="1:16" s="2" customFormat="1" ht="30" customHeight="1" x14ac:dyDescent="0.25">
      <c r="A74" s="24"/>
      <c r="B74" s="1" t="s">
        <v>24</v>
      </c>
      <c r="C74" s="24">
        <v>604</v>
      </c>
      <c r="D74" s="5" t="s">
        <v>38</v>
      </c>
      <c r="E74" s="5" t="s">
        <v>43</v>
      </c>
      <c r="F74" s="24"/>
      <c r="G74" s="24"/>
      <c r="H74" s="5"/>
      <c r="I74" s="5"/>
      <c r="J74" s="24"/>
      <c r="K74" s="6">
        <f t="shared" si="19"/>
        <v>4271866.17</v>
      </c>
      <c r="L74" s="6">
        <v>0</v>
      </c>
      <c r="M74" s="6">
        <f t="shared" si="20"/>
        <v>896110</v>
      </c>
      <c r="N74" s="18">
        <v>0</v>
      </c>
      <c r="O74" s="17">
        <f t="shared" si="21"/>
        <v>929840</v>
      </c>
      <c r="P74" s="19">
        <v>0</v>
      </c>
    </row>
    <row r="75" spans="1:16" s="2" customFormat="1" ht="142.5" customHeight="1" x14ac:dyDescent="0.25">
      <c r="A75" s="24"/>
      <c r="B75" s="10" t="s">
        <v>50</v>
      </c>
      <c r="C75" s="24">
        <v>604</v>
      </c>
      <c r="D75" s="5" t="s">
        <v>38</v>
      </c>
      <c r="E75" s="5" t="s">
        <v>43</v>
      </c>
      <c r="F75" s="24">
        <v>14</v>
      </c>
      <c r="G75" s="24">
        <v>0</v>
      </c>
      <c r="H75" s="5" t="s">
        <v>42</v>
      </c>
      <c r="I75" s="5" t="s">
        <v>44</v>
      </c>
      <c r="J75" s="24"/>
      <c r="K75" s="6">
        <f t="shared" si="19"/>
        <v>4271866.17</v>
      </c>
      <c r="L75" s="6">
        <v>0</v>
      </c>
      <c r="M75" s="6">
        <f t="shared" si="20"/>
        <v>896110</v>
      </c>
      <c r="N75" s="18">
        <v>0</v>
      </c>
      <c r="O75" s="17">
        <f t="shared" si="21"/>
        <v>929840</v>
      </c>
      <c r="P75" s="19">
        <v>0</v>
      </c>
    </row>
    <row r="76" spans="1:16" s="2" customFormat="1" ht="106.5" customHeight="1" x14ac:dyDescent="0.25">
      <c r="A76" s="24"/>
      <c r="B76" s="10" t="s">
        <v>48</v>
      </c>
      <c r="C76" s="24">
        <v>604</v>
      </c>
      <c r="D76" s="5" t="s">
        <v>38</v>
      </c>
      <c r="E76" s="5" t="s">
        <v>43</v>
      </c>
      <c r="F76" s="24">
        <v>14</v>
      </c>
      <c r="G76" s="24">
        <v>3</v>
      </c>
      <c r="H76" s="5" t="s">
        <v>42</v>
      </c>
      <c r="I76" s="5" t="s">
        <v>44</v>
      </c>
      <c r="J76" s="24"/>
      <c r="K76" s="6">
        <f t="shared" si="19"/>
        <v>4271866.17</v>
      </c>
      <c r="L76" s="6">
        <v>0</v>
      </c>
      <c r="M76" s="6">
        <f t="shared" si="20"/>
        <v>896110</v>
      </c>
      <c r="N76" s="18">
        <v>0</v>
      </c>
      <c r="O76" s="17">
        <f t="shared" si="21"/>
        <v>929840</v>
      </c>
      <c r="P76" s="19">
        <v>0</v>
      </c>
    </row>
    <row r="77" spans="1:16" s="2" customFormat="1" ht="109.5" customHeight="1" x14ac:dyDescent="0.25">
      <c r="A77" s="24"/>
      <c r="B77" s="1" t="s">
        <v>70</v>
      </c>
      <c r="C77" s="24">
        <v>604</v>
      </c>
      <c r="D77" s="5" t="s">
        <v>38</v>
      </c>
      <c r="E77" s="5" t="s">
        <v>43</v>
      </c>
      <c r="F77" s="24">
        <v>14</v>
      </c>
      <c r="G77" s="24">
        <v>3</v>
      </c>
      <c r="H77" s="5" t="s">
        <v>35</v>
      </c>
      <c r="I77" s="5" t="s">
        <v>44</v>
      </c>
      <c r="J77" s="24"/>
      <c r="K77" s="6">
        <f>K78+K81+K84</f>
        <v>4271866.17</v>
      </c>
      <c r="L77" s="6">
        <v>0</v>
      </c>
      <c r="M77" s="6">
        <f t="shared" si="20"/>
        <v>896110</v>
      </c>
      <c r="N77" s="18">
        <v>0</v>
      </c>
      <c r="O77" s="17">
        <f t="shared" si="21"/>
        <v>929840</v>
      </c>
      <c r="P77" s="19">
        <v>0</v>
      </c>
    </row>
    <row r="78" spans="1:16" s="2" customFormat="1" ht="33" customHeight="1" x14ac:dyDescent="0.25">
      <c r="A78" s="24"/>
      <c r="B78" s="1" t="s">
        <v>71</v>
      </c>
      <c r="C78" s="24">
        <v>604</v>
      </c>
      <c r="D78" s="5" t="s">
        <v>38</v>
      </c>
      <c r="E78" s="5" t="s">
        <v>43</v>
      </c>
      <c r="F78" s="24">
        <v>14</v>
      </c>
      <c r="G78" s="24">
        <v>3</v>
      </c>
      <c r="H78" s="5" t="s">
        <v>35</v>
      </c>
      <c r="I78" s="5">
        <v>20010</v>
      </c>
      <c r="J78" s="24"/>
      <c r="K78" s="6">
        <f t="shared" si="19"/>
        <v>727148.93</v>
      </c>
      <c r="L78" s="6">
        <v>0</v>
      </c>
      <c r="M78" s="6">
        <f t="shared" si="20"/>
        <v>896110</v>
      </c>
      <c r="N78" s="18">
        <v>0</v>
      </c>
      <c r="O78" s="17">
        <f t="shared" si="21"/>
        <v>929840</v>
      </c>
      <c r="P78" s="19">
        <v>0</v>
      </c>
    </row>
    <row r="79" spans="1:16" s="2" customFormat="1" ht="48" customHeight="1" x14ac:dyDescent="0.25">
      <c r="A79" s="24"/>
      <c r="B79" s="1" t="s">
        <v>10</v>
      </c>
      <c r="C79" s="24">
        <v>604</v>
      </c>
      <c r="D79" s="5" t="s">
        <v>38</v>
      </c>
      <c r="E79" s="5" t="s">
        <v>43</v>
      </c>
      <c r="F79" s="24">
        <v>14</v>
      </c>
      <c r="G79" s="24">
        <v>3</v>
      </c>
      <c r="H79" s="5" t="s">
        <v>35</v>
      </c>
      <c r="I79" s="5">
        <v>20010</v>
      </c>
      <c r="J79" s="24">
        <v>200</v>
      </c>
      <c r="K79" s="6">
        <f t="shared" si="19"/>
        <v>727148.93</v>
      </c>
      <c r="L79" s="6">
        <v>0</v>
      </c>
      <c r="M79" s="6">
        <f t="shared" si="20"/>
        <v>896110</v>
      </c>
      <c r="N79" s="18">
        <v>0</v>
      </c>
      <c r="O79" s="17">
        <f t="shared" si="21"/>
        <v>929840</v>
      </c>
      <c r="P79" s="19">
        <v>0</v>
      </c>
    </row>
    <row r="80" spans="1:16" s="2" customFormat="1" ht="48" customHeight="1" x14ac:dyDescent="0.25">
      <c r="A80" s="24"/>
      <c r="B80" s="1" t="s">
        <v>11</v>
      </c>
      <c r="C80" s="24">
        <v>604</v>
      </c>
      <c r="D80" s="5" t="s">
        <v>38</v>
      </c>
      <c r="E80" s="5" t="s">
        <v>43</v>
      </c>
      <c r="F80" s="24">
        <v>14</v>
      </c>
      <c r="G80" s="24">
        <v>3</v>
      </c>
      <c r="H80" s="5" t="s">
        <v>35</v>
      </c>
      <c r="I80" s="5">
        <v>20010</v>
      </c>
      <c r="J80" s="24">
        <v>240</v>
      </c>
      <c r="K80" s="6">
        <f>832380+72004.8-177235.87</f>
        <v>727148.93</v>
      </c>
      <c r="L80" s="6">
        <v>0</v>
      </c>
      <c r="M80" s="6">
        <v>896110</v>
      </c>
      <c r="N80" s="18">
        <v>0</v>
      </c>
      <c r="O80" s="17">
        <v>929840</v>
      </c>
      <c r="P80" s="19">
        <v>0</v>
      </c>
    </row>
    <row r="81" spans="1:16" s="2" customFormat="1" ht="54" customHeight="1" x14ac:dyDescent="0.25">
      <c r="A81" s="32"/>
      <c r="B81" s="35" t="s">
        <v>107</v>
      </c>
      <c r="C81" s="32">
        <v>604</v>
      </c>
      <c r="D81" s="5" t="s">
        <v>38</v>
      </c>
      <c r="E81" s="5" t="s">
        <v>43</v>
      </c>
      <c r="F81" s="32">
        <v>14</v>
      </c>
      <c r="G81" s="32">
        <v>3</v>
      </c>
      <c r="H81" s="5" t="s">
        <v>35</v>
      </c>
      <c r="I81" s="5" t="s">
        <v>108</v>
      </c>
      <c r="J81" s="32"/>
      <c r="K81" s="6">
        <f>K82</f>
        <v>3367481.37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</row>
    <row r="82" spans="1:16" s="2" customFormat="1" ht="48" customHeight="1" x14ac:dyDescent="0.25">
      <c r="A82" s="32"/>
      <c r="B82" s="1" t="s">
        <v>10</v>
      </c>
      <c r="C82" s="32">
        <v>604</v>
      </c>
      <c r="D82" s="5" t="s">
        <v>38</v>
      </c>
      <c r="E82" s="5" t="s">
        <v>43</v>
      </c>
      <c r="F82" s="32">
        <v>14</v>
      </c>
      <c r="G82" s="32">
        <v>3</v>
      </c>
      <c r="H82" s="5" t="s">
        <v>35</v>
      </c>
      <c r="I82" s="5" t="s">
        <v>108</v>
      </c>
      <c r="J82" s="32">
        <v>200</v>
      </c>
      <c r="K82" s="6">
        <f>K83</f>
        <v>3367481.37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</row>
    <row r="83" spans="1:16" s="2" customFormat="1" ht="48" customHeight="1" x14ac:dyDescent="0.25">
      <c r="A83" s="32"/>
      <c r="B83" s="1" t="s">
        <v>11</v>
      </c>
      <c r="C83" s="32">
        <v>604</v>
      </c>
      <c r="D83" s="5" t="s">
        <v>38</v>
      </c>
      <c r="E83" s="5" t="s">
        <v>43</v>
      </c>
      <c r="F83" s="32">
        <v>14</v>
      </c>
      <c r="G83" s="32">
        <v>3</v>
      </c>
      <c r="H83" s="5" t="s">
        <v>35</v>
      </c>
      <c r="I83" s="5" t="s">
        <v>108</v>
      </c>
      <c r="J83" s="32">
        <v>240</v>
      </c>
      <c r="K83" s="6">
        <v>3367481.37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</row>
    <row r="84" spans="1:16" s="2" customFormat="1" ht="48" customHeight="1" x14ac:dyDescent="0.25">
      <c r="A84" s="32"/>
      <c r="B84" s="1" t="s">
        <v>107</v>
      </c>
      <c r="C84" s="32">
        <v>604</v>
      </c>
      <c r="D84" s="5" t="s">
        <v>38</v>
      </c>
      <c r="E84" s="5" t="s">
        <v>43</v>
      </c>
      <c r="F84" s="32">
        <v>14</v>
      </c>
      <c r="G84" s="32">
        <v>3</v>
      </c>
      <c r="H84" s="5" t="s">
        <v>35</v>
      </c>
      <c r="I84" s="5" t="s">
        <v>109</v>
      </c>
      <c r="J84" s="32"/>
      <c r="K84" s="6">
        <f>K85</f>
        <v>177235.87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</row>
    <row r="85" spans="1:16" s="2" customFormat="1" ht="48" customHeight="1" x14ac:dyDescent="0.25">
      <c r="A85" s="32"/>
      <c r="B85" s="1" t="s">
        <v>10</v>
      </c>
      <c r="C85" s="32">
        <v>604</v>
      </c>
      <c r="D85" s="5" t="s">
        <v>38</v>
      </c>
      <c r="E85" s="5" t="s">
        <v>43</v>
      </c>
      <c r="F85" s="32">
        <v>14</v>
      </c>
      <c r="G85" s="32">
        <v>3</v>
      </c>
      <c r="H85" s="5" t="s">
        <v>35</v>
      </c>
      <c r="I85" s="5" t="s">
        <v>109</v>
      </c>
      <c r="J85" s="32">
        <v>200</v>
      </c>
      <c r="K85" s="6">
        <f>K86</f>
        <v>177235.87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</row>
    <row r="86" spans="1:16" s="2" customFormat="1" ht="48" customHeight="1" x14ac:dyDescent="0.25">
      <c r="A86" s="32"/>
      <c r="B86" s="1" t="s">
        <v>11</v>
      </c>
      <c r="C86" s="32">
        <v>604</v>
      </c>
      <c r="D86" s="5" t="s">
        <v>38</v>
      </c>
      <c r="E86" s="5" t="s">
        <v>43</v>
      </c>
      <c r="F86" s="32">
        <v>14</v>
      </c>
      <c r="G86" s="32">
        <v>3</v>
      </c>
      <c r="H86" s="5" t="s">
        <v>35</v>
      </c>
      <c r="I86" s="5" t="s">
        <v>109</v>
      </c>
      <c r="J86" s="32">
        <v>240</v>
      </c>
      <c r="K86" s="6">
        <v>177235.87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</row>
    <row r="87" spans="1:16" s="2" customFormat="1" ht="30" customHeight="1" x14ac:dyDescent="0.25">
      <c r="A87" s="24"/>
      <c r="B87" s="1" t="s">
        <v>25</v>
      </c>
      <c r="C87" s="24">
        <v>604</v>
      </c>
      <c r="D87" s="5" t="s">
        <v>39</v>
      </c>
      <c r="E87" s="5" t="s">
        <v>42</v>
      </c>
      <c r="F87" s="24"/>
      <c r="G87" s="24"/>
      <c r="H87" s="5"/>
      <c r="I87" s="5"/>
      <c r="J87" s="24"/>
      <c r="K87" s="6">
        <f>K95+K88</f>
        <v>522525.62</v>
      </c>
      <c r="L87" s="6">
        <v>0</v>
      </c>
      <c r="M87" s="6">
        <f>M95</f>
        <v>107000</v>
      </c>
      <c r="N87" s="18">
        <v>0</v>
      </c>
      <c r="O87" s="17">
        <f>O95</f>
        <v>107000</v>
      </c>
      <c r="P87" s="19">
        <v>0</v>
      </c>
    </row>
    <row r="88" spans="1:16" s="2" customFormat="1" ht="30" customHeight="1" x14ac:dyDescent="0.25">
      <c r="A88" s="36"/>
      <c r="B88" s="1" t="s">
        <v>113</v>
      </c>
      <c r="C88" s="36">
        <v>604</v>
      </c>
      <c r="D88" s="5" t="s">
        <v>39</v>
      </c>
      <c r="E88" s="5" t="s">
        <v>36</v>
      </c>
      <c r="F88" s="36"/>
      <c r="G88" s="36"/>
      <c r="H88" s="5"/>
      <c r="I88" s="5"/>
      <c r="J88" s="36"/>
      <c r="K88" s="6">
        <f t="shared" ref="K88:K93" si="22">K89</f>
        <v>400000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</row>
    <row r="89" spans="1:16" s="2" customFormat="1" ht="143.25" customHeight="1" x14ac:dyDescent="0.25">
      <c r="A89" s="36"/>
      <c r="B89" s="1" t="s">
        <v>50</v>
      </c>
      <c r="C89" s="36">
        <v>604</v>
      </c>
      <c r="D89" s="5" t="s">
        <v>39</v>
      </c>
      <c r="E89" s="5" t="s">
        <v>36</v>
      </c>
      <c r="F89" s="36">
        <v>14</v>
      </c>
      <c r="G89" s="36">
        <v>0</v>
      </c>
      <c r="H89" s="5" t="s">
        <v>42</v>
      </c>
      <c r="I89" s="5" t="s">
        <v>44</v>
      </c>
      <c r="J89" s="36"/>
      <c r="K89" s="6">
        <f t="shared" si="22"/>
        <v>400000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</row>
    <row r="90" spans="1:16" s="2" customFormat="1" ht="120.75" customHeight="1" x14ac:dyDescent="0.25">
      <c r="A90" s="36"/>
      <c r="B90" s="1" t="s">
        <v>47</v>
      </c>
      <c r="C90" s="36">
        <v>604</v>
      </c>
      <c r="D90" s="5" t="s">
        <v>39</v>
      </c>
      <c r="E90" s="5" t="s">
        <v>36</v>
      </c>
      <c r="F90" s="36">
        <v>14</v>
      </c>
      <c r="G90" s="36">
        <v>2</v>
      </c>
      <c r="H90" s="5" t="s">
        <v>42</v>
      </c>
      <c r="I90" s="5" t="s">
        <v>44</v>
      </c>
      <c r="J90" s="36"/>
      <c r="K90" s="6">
        <f t="shared" si="22"/>
        <v>400000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</row>
    <row r="91" spans="1:16" s="2" customFormat="1" ht="36" customHeight="1" x14ac:dyDescent="0.25">
      <c r="A91" s="36"/>
      <c r="B91" s="1" t="s">
        <v>72</v>
      </c>
      <c r="C91" s="36">
        <v>604</v>
      </c>
      <c r="D91" s="5" t="s">
        <v>39</v>
      </c>
      <c r="E91" s="5" t="s">
        <v>36</v>
      </c>
      <c r="F91" s="36">
        <v>14</v>
      </c>
      <c r="G91" s="36">
        <v>2</v>
      </c>
      <c r="H91" s="5" t="s">
        <v>35</v>
      </c>
      <c r="I91" s="5" t="s">
        <v>112</v>
      </c>
      <c r="J91" s="36"/>
      <c r="K91" s="6">
        <f t="shared" si="22"/>
        <v>400000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</row>
    <row r="92" spans="1:16" s="2" customFormat="1" ht="130.5" customHeight="1" x14ac:dyDescent="0.25">
      <c r="A92" s="36"/>
      <c r="B92" s="1" t="s">
        <v>114</v>
      </c>
      <c r="C92" s="36">
        <v>604</v>
      </c>
      <c r="D92" s="5" t="s">
        <v>39</v>
      </c>
      <c r="E92" s="5" t="s">
        <v>36</v>
      </c>
      <c r="F92" s="36">
        <v>14</v>
      </c>
      <c r="G92" s="36">
        <v>2</v>
      </c>
      <c r="H92" s="5" t="s">
        <v>35</v>
      </c>
      <c r="I92" s="5" t="s">
        <v>111</v>
      </c>
      <c r="J92" s="36"/>
      <c r="K92" s="6">
        <f t="shared" si="22"/>
        <v>400000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</row>
    <row r="93" spans="1:16" s="2" customFormat="1" ht="30" customHeight="1" x14ac:dyDescent="0.25">
      <c r="A93" s="36"/>
      <c r="B93" s="1" t="s">
        <v>93</v>
      </c>
      <c r="C93" s="36">
        <v>604</v>
      </c>
      <c r="D93" s="5" t="s">
        <v>39</v>
      </c>
      <c r="E93" s="5" t="s">
        <v>36</v>
      </c>
      <c r="F93" s="36">
        <v>14</v>
      </c>
      <c r="G93" s="36">
        <v>2</v>
      </c>
      <c r="H93" s="5" t="s">
        <v>35</v>
      </c>
      <c r="I93" s="5" t="s">
        <v>111</v>
      </c>
      <c r="J93" s="36">
        <v>200</v>
      </c>
      <c r="K93" s="6">
        <f t="shared" si="22"/>
        <v>400000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</row>
    <row r="94" spans="1:16" s="2" customFormat="1" ht="30" customHeight="1" x14ac:dyDescent="0.25">
      <c r="A94" s="37"/>
      <c r="B94" s="1" t="s">
        <v>11</v>
      </c>
      <c r="C94" s="37">
        <v>604</v>
      </c>
      <c r="D94" s="5" t="s">
        <v>39</v>
      </c>
      <c r="E94" s="5" t="s">
        <v>36</v>
      </c>
      <c r="F94" s="37">
        <v>14</v>
      </c>
      <c r="G94" s="37">
        <v>2</v>
      </c>
      <c r="H94" s="5" t="s">
        <v>35</v>
      </c>
      <c r="I94" s="5" t="s">
        <v>111</v>
      </c>
      <c r="J94" s="37">
        <v>240</v>
      </c>
      <c r="K94" s="6">
        <v>400000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</row>
    <row r="95" spans="1:16" s="2" customFormat="1" ht="30" customHeight="1" x14ac:dyDescent="0.25">
      <c r="A95" s="24"/>
      <c r="B95" s="1" t="s">
        <v>26</v>
      </c>
      <c r="C95" s="24">
        <v>604</v>
      </c>
      <c r="D95" s="5" t="s">
        <v>39</v>
      </c>
      <c r="E95" s="5" t="s">
        <v>37</v>
      </c>
      <c r="F95" s="24"/>
      <c r="G95" s="24"/>
      <c r="H95" s="5"/>
      <c r="I95" s="5"/>
      <c r="J95" s="24"/>
      <c r="K95" s="6">
        <f>K96</f>
        <v>122525.62</v>
      </c>
      <c r="L95" s="6">
        <v>0</v>
      </c>
      <c r="M95" s="6">
        <f>M96</f>
        <v>107000</v>
      </c>
      <c r="N95" s="18">
        <v>0</v>
      </c>
      <c r="O95" s="17">
        <f>O96</f>
        <v>107000</v>
      </c>
      <c r="P95" s="19">
        <v>0</v>
      </c>
    </row>
    <row r="96" spans="1:16" s="2" customFormat="1" ht="144.75" customHeight="1" x14ac:dyDescent="0.25">
      <c r="A96" s="24"/>
      <c r="B96" s="10" t="s">
        <v>50</v>
      </c>
      <c r="C96" s="24">
        <v>604</v>
      </c>
      <c r="D96" s="5" t="s">
        <v>39</v>
      </c>
      <c r="E96" s="5" t="s">
        <v>37</v>
      </c>
      <c r="F96" s="24">
        <v>14</v>
      </c>
      <c r="G96" s="24">
        <v>0</v>
      </c>
      <c r="H96" s="5" t="s">
        <v>42</v>
      </c>
      <c r="I96" s="5" t="s">
        <v>44</v>
      </c>
      <c r="J96" s="24"/>
      <c r="K96" s="6">
        <f>K97</f>
        <v>122525.62</v>
      </c>
      <c r="L96" s="6">
        <v>0</v>
      </c>
      <c r="M96" s="6">
        <f>M97</f>
        <v>107000</v>
      </c>
      <c r="N96" s="18">
        <v>0</v>
      </c>
      <c r="O96" s="17">
        <f>O97</f>
        <v>107000</v>
      </c>
      <c r="P96" s="19">
        <v>0</v>
      </c>
    </row>
    <row r="97" spans="1:16" s="2" customFormat="1" ht="117.75" customHeight="1" x14ac:dyDescent="0.25">
      <c r="A97" s="24"/>
      <c r="B97" s="10" t="s">
        <v>47</v>
      </c>
      <c r="C97" s="24">
        <v>604</v>
      </c>
      <c r="D97" s="5" t="s">
        <v>39</v>
      </c>
      <c r="E97" s="5" t="s">
        <v>37</v>
      </c>
      <c r="F97" s="24">
        <v>14</v>
      </c>
      <c r="G97" s="24">
        <v>2</v>
      </c>
      <c r="H97" s="5" t="s">
        <v>42</v>
      </c>
      <c r="I97" s="5" t="s">
        <v>44</v>
      </c>
      <c r="J97" s="24"/>
      <c r="K97" s="6">
        <f>K98</f>
        <v>122525.62</v>
      </c>
      <c r="L97" s="6">
        <v>0</v>
      </c>
      <c r="M97" s="6">
        <f>M98</f>
        <v>107000</v>
      </c>
      <c r="N97" s="18">
        <v>0</v>
      </c>
      <c r="O97" s="17">
        <f>O98</f>
        <v>107000</v>
      </c>
      <c r="P97" s="19">
        <v>0</v>
      </c>
    </row>
    <row r="98" spans="1:16" s="2" customFormat="1" ht="45" customHeight="1" x14ac:dyDescent="0.25">
      <c r="A98" s="24"/>
      <c r="B98" s="1" t="s">
        <v>72</v>
      </c>
      <c r="C98" s="24">
        <v>604</v>
      </c>
      <c r="D98" s="5" t="s">
        <v>39</v>
      </c>
      <c r="E98" s="5" t="s">
        <v>37</v>
      </c>
      <c r="F98" s="24">
        <v>14</v>
      </c>
      <c r="G98" s="24">
        <v>2</v>
      </c>
      <c r="H98" s="5" t="s">
        <v>35</v>
      </c>
      <c r="I98" s="5" t="s">
        <v>44</v>
      </c>
      <c r="J98" s="24"/>
      <c r="K98" s="6">
        <f>K99+K104+K102</f>
        <v>122525.62</v>
      </c>
      <c r="L98" s="6">
        <v>0</v>
      </c>
      <c r="M98" s="6">
        <f>M99+M104</f>
        <v>107000</v>
      </c>
      <c r="N98" s="18">
        <v>0</v>
      </c>
      <c r="O98" s="17">
        <f>O99+O104</f>
        <v>107000</v>
      </c>
      <c r="P98" s="19">
        <v>0</v>
      </c>
    </row>
    <row r="99" spans="1:16" s="2" customFormat="1" ht="47.25" customHeight="1" x14ac:dyDescent="0.25">
      <c r="A99" s="24"/>
      <c r="B99" s="1" t="s">
        <v>73</v>
      </c>
      <c r="C99" s="24">
        <v>604</v>
      </c>
      <c r="D99" s="5" t="s">
        <v>39</v>
      </c>
      <c r="E99" s="5" t="s">
        <v>37</v>
      </c>
      <c r="F99" s="24">
        <v>14</v>
      </c>
      <c r="G99" s="24">
        <v>2</v>
      </c>
      <c r="H99" s="5" t="s">
        <v>35</v>
      </c>
      <c r="I99" s="5">
        <v>20010</v>
      </c>
      <c r="J99" s="24"/>
      <c r="K99" s="6">
        <f>K100</f>
        <v>103680.22</v>
      </c>
      <c r="L99" s="6">
        <v>0</v>
      </c>
      <c r="M99" s="6">
        <f>M100</f>
        <v>100000</v>
      </c>
      <c r="N99" s="18">
        <v>0</v>
      </c>
      <c r="O99" s="17">
        <f>O100</f>
        <v>100000</v>
      </c>
      <c r="P99" s="19">
        <v>0</v>
      </c>
    </row>
    <row r="100" spans="1:16" s="2" customFormat="1" ht="48" customHeight="1" x14ac:dyDescent="0.25">
      <c r="A100" s="24"/>
      <c r="B100" s="1" t="s">
        <v>10</v>
      </c>
      <c r="C100" s="24">
        <v>604</v>
      </c>
      <c r="D100" s="5" t="s">
        <v>39</v>
      </c>
      <c r="E100" s="5" t="s">
        <v>37</v>
      </c>
      <c r="F100" s="24">
        <v>14</v>
      </c>
      <c r="G100" s="24">
        <v>2</v>
      </c>
      <c r="H100" s="5" t="s">
        <v>35</v>
      </c>
      <c r="I100" s="5">
        <v>20010</v>
      </c>
      <c r="J100" s="24">
        <v>200</v>
      </c>
      <c r="K100" s="6">
        <f>K101</f>
        <v>103680.22</v>
      </c>
      <c r="L100" s="6">
        <v>0</v>
      </c>
      <c r="M100" s="6">
        <f>M101</f>
        <v>100000</v>
      </c>
      <c r="N100" s="18">
        <v>0</v>
      </c>
      <c r="O100" s="17">
        <f>O101</f>
        <v>100000</v>
      </c>
      <c r="P100" s="19">
        <v>0</v>
      </c>
    </row>
    <row r="101" spans="1:16" s="2" customFormat="1" ht="48" customHeight="1" x14ac:dyDescent="0.25">
      <c r="A101" s="24"/>
      <c r="B101" s="1" t="s">
        <v>11</v>
      </c>
      <c r="C101" s="24">
        <v>604</v>
      </c>
      <c r="D101" s="5" t="s">
        <v>39</v>
      </c>
      <c r="E101" s="5" t="s">
        <v>37</v>
      </c>
      <c r="F101" s="24">
        <v>14</v>
      </c>
      <c r="G101" s="24">
        <v>2</v>
      </c>
      <c r="H101" s="5" t="s">
        <v>35</v>
      </c>
      <c r="I101" s="5">
        <v>20010</v>
      </c>
      <c r="J101" s="24">
        <v>240</v>
      </c>
      <c r="K101" s="6">
        <v>103680.22</v>
      </c>
      <c r="L101" s="6">
        <v>0</v>
      </c>
      <c r="M101" s="6">
        <v>100000</v>
      </c>
      <c r="N101" s="18">
        <v>0</v>
      </c>
      <c r="O101" s="17">
        <v>100000</v>
      </c>
      <c r="P101" s="19">
        <v>0</v>
      </c>
    </row>
    <row r="102" spans="1:16" s="2" customFormat="1" ht="48" customHeight="1" x14ac:dyDescent="0.25">
      <c r="A102" s="31"/>
      <c r="B102" s="33" t="s">
        <v>93</v>
      </c>
      <c r="C102" s="34" t="s">
        <v>85</v>
      </c>
      <c r="D102" s="34" t="s">
        <v>39</v>
      </c>
      <c r="E102" s="34" t="s">
        <v>37</v>
      </c>
      <c r="F102" s="34" t="s">
        <v>88</v>
      </c>
      <c r="G102" s="34" t="s">
        <v>105</v>
      </c>
      <c r="H102" s="34" t="s">
        <v>35</v>
      </c>
      <c r="I102" s="34" t="s">
        <v>64</v>
      </c>
      <c r="J102" s="34" t="s">
        <v>94</v>
      </c>
      <c r="K102" s="38">
        <f>K103</f>
        <v>11845.4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</row>
    <row r="103" spans="1:16" s="2" customFormat="1" ht="56.25" customHeight="1" x14ac:dyDescent="0.25">
      <c r="A103" s="31"/>
      <c r="B103" s="33" t="s">
        <v>11</v>
      </c>
      <c r="C103" s="34" t="s">
        <v>85</v>
      </c>
      <c r="D103" s="34" t="s">
        <v>39</v>
      </c>
      <c r="E103" s="34" t="s">
        <v>37</v>
      </c>
      <c r="F103" s="34" t="s">
        <v>88</v>
      </c>
      <c r="G103" s="34" t="s">
        <v>105</v>
      </c>
      <c r="H103" s="34" t="s">
        <v>35</v>
      </c>
      <c r="I103" s="34" t="s">
        <v>64</v>
      </c>
      <c r="J103" s="34" t="s">
        <v>95</v>
      </c>
      <c r="K103" s="38">
        <v>11845.4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</row>
    <row r="104" spans="1:16" s="2" customFormat="1" ht="48" customHeight="1" x14ac:dyDescent="0.25">
      <c r="A104" s="27"/>
      <c r="B104" s="1" t="s">
        <v>74</v>
      </c>
      <c r="C104" s="27">
        <v>604</v>
      </c>
      <c r="D104" s="5" t="s">
        <v>39</v>
      </c>
      <c r="E104" s="5" t="s">
        <v>37</v>
      </c>
      <c r="F104" s="27">
        <v>14</v>
      </c>
      <c r="G104" s="27">
        <v>2</v>
      </c>
      <c r="H104" s="5" t="s">
        <v>35</v>
      </c>
      <c r="I104" s="5" t="s">
        <v>64</v>
      </c>
      <c r="J104" s="27"/>
      <c r="K104" s="6">
        <f>K105</f>
        <v>7000</v>
      </c>
      <c r="L104" s="6">
        <v>0</v>
      </c>
      <c r="M104" s="6">
        <f>M105</f>
        <v>7000</v>
      </c>
      <c r="N104" s="18">
        <v>0</v>
      </c>
      <c r="O104" s="17">
        <f>O105</f>
        <v>7000</v>
      </c>
      <c r="P104" s="19">
        <v>0</v>
      </c>
    </row>
    <row r="105" spans="1:16" s="2" customFormat="1" ht="30" customHeight="1" x14ac:dyDescent="0.25">
      <c r="A105" s="24"/>
      <c r="B105" s="1" t="s">
        <v>12</v>
      </c>
      <c r="C105" s="24">
        <v>604</v>
      </c>
      <c r="D105" s="5" t="s">
        <v>39</v>
      </c>
      <c r="E105" s="5" t="s">
        <v>37</v>
      </c>
      <c r="F105" s="24">
        <v>14</v>
      </c>
      <c r="G105" s="24">
        <v>2</v>
      </c>
      <c r="H105" s="5" t="s">
        <v>35</v>
      </c>
      <c r="I105" s="5">
        <v>29990</v>
      </c>
      <c r="J105" s="27">
        <v>800</v>
      </c>
      <c r="K105" s="6">
        <f>K106</f>
        <v>7000</v>
      </c>
      <c r="L105" s="6">
        <v>0</v>
      </c>
      <c r="M105" s="6">
        <f>M106</f>
        <v>7000</v>
      </c>
      <c r="N105" s="18">
        <v>0</v>
      </c>
      <c r="O105" s="17">
        <f>O106</f>
        <v>7000</v>
      </c>
      <c r="P105" s="19">
        <v>0</v>
      </c>
    </row>
    <row r="106" spans="1:16" s="2" customFormat="1" ht="30" customHeight="1" x14ac:dyDescent="0.25">
      <c r="A106" s="24"/>
      <c r="B106" s="1" t="s">
        <v>13</v>
      </c>
      <c r="C106" s="24">
        <v>604</v>
      </c>
      <c r="D106" s="5" t="s">
        <v>39</v>
      </c>
      <c r="E106" s="5" t="s">
        <v>37</v>
      </c>
      <c r="F106" s="24">
        <v>14</v>
      </c>
      <c r="G106" s="24">
        <v>2</v>
      </c>
      <c r="H106" s="5" t="s">
        <v>35</v>
      </c>
      <c r="I106" s="5">
        <v>29990</v>
      </c>
      <c r="J106" s="24">
        <v>850</v>
      </c>
      <c r="K106" s="6">
        <v>7000</v>
      </c>
      <c r="L106" s="6">
        <v>0</v>
      </c>
      <c r="M106" s="6">
        <v>7000</v>
      </c>
      <c r="N106" s="18">
        <v>0</v>
      </c>
      <c r="O106" s="17">
        <v>7000</v>
      </c>
      <c r="P106" s="19">
        <v>0</v>
      </c>
    </row>
    <row r="107" spans="1:16" s="2" customFormat="1" ht="30" customHeight="1" x14ac:dyDescent="0.25">
      <c r="A107" s="24"/>
      <c r="B107" s="1" t="s">
        <v>27</v>
      </c>
      <c r="C107" s="24">
        <v>604</v>
      </c>
      <c r="D107" s="5" t="s">
        <v>40</v>
      </c>
      <c r="E107" s="5" t="s">
        <v>42</v>
      </c>
      <c r="F107" s="24"/>
      <c r="G107" s="24"/>
      <c r="H107" s="5"/>
      <c r="I107" s="5"/>
      <c r="J107" s="24"/>
      <c r="K107" s="6">
        <f t="shared" ref="K107:K113" si="23">K108</f>
        <v>193784.95999999999</v>
      </c>
      <c r="L107" s="6">
        <v>0</v>
      </c>
      <c r="M107" s="6">
        <v>0</v>
      </c>
      <c r="N107" s="18">
        <v>0</v>
      </c>
      <c r="O107" s="19">
        <v>0</v>
      </c>
      <c r="P107" s="19">
        <v>0</v>
      </c>
    </row>
    <row r="108" spans="1:16" s="2" customFormat="1" ht="30" customHeight="1" x14ac:dyDescent="0.25">
      <c r="A108" s="24"/>
      <c r="B108" s="1" t="s">
        <v>28</v>
      </c>
      <c r="C108" s="24">
        <v>604</v>
      </c>
      <c r="D108" s="5" t="s">
        <v>40</v>
      </c>
      <c r="E108" s="5" t="s">
        <v>40</v>
      </c>
      <c r="F108" s="24"/>
      <c r="G108" s="24"/>
      <c r="H108" s="5"/>
      <c r="I108" s="5"/>
      <c r="J108" s="24"/>
      <c r="K108" s="6">
        <f t="shared" si="23"/>
        <v>193784.95999999999</v>
      </c>
      <c r="L108" s="6">
        <v>0</v>
      </c>
      <c r="M108" s="6">
        <v>0</v>
      </c>
      <c r="N108" s="18">
        <v>0</v>
      </c>
      <c r="O108" s="19">
        <v>0</v>
      </c>
      <c r="P108" s="19">
        <v>0</v>
      </c>
    </row>
    <row r="109" spans="1:16" s="2" customFormat="1" ht="147" customHeight="1" x14ac:dyDescent="0.25">
      <c r="A109" s="24"/>
      <c r="B109" s="10" t="s">
        <v>50</v>
      </c>
      <c r="C109" s="24">
        <v>604</v>
      </c>
      <c r="D109" s="5" t="s">
        <v>40</v>
      </c>
      <c r="E109" s="5" t="s">
        <v>40</v>
      </c>
      <c r="F109" s="24">
        <v>14</v>
      </c>
      <c r="G109" s="24">
        <v>0</v>
      </c>
      <c r="H109" s="5" t="s">
        <v>42</v>
      </c>
      <c r="I109" s="5" t="s">
        <v>44</v>
      </c>
      <c r="J109" s="24"/>
      <c r="K109" s="6">
        <f t="shared" si="23"/>
        <v>193784.95999999999</v>
      </c>
      <c r="L109" s="6">
        <v>0</v>
      </c>
      <c r="M109" s="6">
        <v>0</v>
      </c>
      <c r="N109" s="18">
        <v>0</v>
      </c>
      <c r="O109" s="19">
        <v>0</v>
      </c>
      <c r="P109" s="19">
        <v>0</v>
      </c>
    </row>
    <row r="110" spans="1:16" s="2" customFormat="1" ht="87" customHeight="1" x14ac:dyDescent="0.25">
      <c r="A110" s="24"/>
      <c r="B110" s="10" t="s">
        <v>49</v>
      </c>
      <c r="C110" s="24">
        <v>604</v>
      </c>
      <c r="D110" s="5" t="s">
        <v>40</v>
      </c>
      <c r="E110" s="5" t="s">
        <v>40</v>
      </c>
      <c r="F110" s="24">
        <v>14</v>
      </c>
      <c r="G110" s="24">
        <v>4</v>
      </c>
      <c r="H110" s="5" t="s">
        <v>42</v>
      </c>
      <c r="I110" s="5" t="s">
        <v>44</v>
      </c>
      <c r="J110" s="24"/>
      <c r="K110" s="6">
        <f t="shared" si="23"/>
        <v>193784.95999999999</v>
      </c>
      <c r="L110" s="6">
        <v>0</v>
      </c>
      <c r="M110" s="6">
        <v>0</v>
      </c>
      <c r="N110" s="18">
        <v>0</v>
      </c>
      <c r="O110" s="19">
        <v>0</v>
      </c>
      <c r="P110" s="19">
        <v>0</v>
      </c>
    </row>
    <row r="111" spans="1:16" s="2" customFormat="1" ht="51.75" customHeight="1" x14ac:dyDescent="0.25">
      <c r="A111" s="24"/>
      <c r="B111" s="1" t="s">
        <v>75</v>
      </c>
      <c r="C111" s="24">
        <v>604</v>
      </c>
      <c r="D111" s="5" t="s">
        <v>40</v>
      </c>
      <c r="E111" s="5" t="s">
        <v>40</v>
      </c>
      <c r="F111" s="24">
        <v>14</v>
      </c>
      <c r="G111" s="24">
        <v>4</v>
      </c>
      <c r="H111" s="5" t="s">
        <v>36</v>
      </c>
      <c r="I111" s="5" t="s">
        <v>44</v>
      </c>
      <c r="J111" s="24"/>
      <c r="K111" s="6">
        <f t="shared" si="23"/>
        <v>193784.95999999999</v>
      </c>
      <c r="L111" s="6">
        <v>0</v>
      </c>
      <c r="M111" s="6">
        <v>0</v>
      </c>
      <c r="N111" s="18">
        <v>0</v>
      </c>
      <c r="O111" s="19">
        <v>0</v>
      </c>
      <c r="P111" s="19">
        <v>0</v>
      </c>
    </row>
    <row r="112" spans="1:16" s="2" customFormat="1" ht="93.75" customHeight="1" x14ac:dyDescent="0.25">
      <c r="A112" s="24"/>
      <c r="B112" s="1" t="s">
        <v>29</v>
      </c>
      <c r="C112" s="24">
        <v>604</v>
      </c>
      <c r="D112" s="5" t="s">
        <v>40</v>
      </c>
      <c r="E112" s="5" t="s">
        <v>40</v>
      </c>
      <c r="F112" s="24">
        <v>14</v>
      </c>
      <c r="G112" s="24">
        <v>4</v>
      </c>
      <c r="H112" s="5" t="s">
        <v>36</v>
      </c>
      <c r="I112" s="5">
        <v>82020</v>
      </c>
      <c r="J112" s="24"/>
      <c r="K112" s="6">
        <f t="shared" si="23"/>
        <v>193784.95999999999</v>
      </c>
      <c r="L112" s="6">
        <v>0</v>
      </c>
      <c r="M112" s="6">
        <v>0</v>
      </c>
      <c r="N112" s="18">
        <v>0</v>
      </c>
      <c r="O112" s="19">
        <v>0</v>
      </c>
      <c r="P112" s="19">
        <v>0</v>
      </c>
    </row>
    <row r="113" spans="1:16" s="2" customFormat="1" ht="30" customHeight="1" x14ac:dyDescent="0.25">
      <c r="A113" s="24"/>
      <c r="B113" s="1" t="s">
        <v>30</v>
      </c>
      <c r="C113" s="24">
        <v>604</v>
      </c>
      <c r="D113" s="5" t="s">
        <v>40</v>
      </c>
      <c r="E113" s="5" t="s">
        <v>40</v>
      </c>
      <c r="F113" s="24">
        <v>14</v>
      </c>
      <c r="G113" s="24">
        <v>4</v>
      </c>
      <c r="H113" s="5" t="s">
        <v>36</v>
      </c>
      <c r="I113" s="5">
        <v>82020</v>
      </c>
      <c r="J113" s="24">
        <v>500</v>
      </c>
      <c r="K113" s="6">
        <f t="shared" si="23"/>
        <v>193784.95999999999</v>
      </c>
      <c r="L113" s="6">
        <v>0</v>
      </c>
      <c r="M113" s="6">
        <v>0</v>
      </c>
      <c r="N113" s="18">
        <v>0</v>
      </c>
      <c r="O113" s="19">
        <v>0</v>
      </c>
      <c r="P113" s="19">
        <v>0</v>
      </c>
    </row>
    <row r="114" spans="1:16" s="2" customFormat="1" ht="30" customHeight="1" x14ac:dyDescent="0.25">
      <c r="A114" s="24"/>
      <c r="B114" s="1" t="s">
        <v>31</v>
      </c>
      <c r="C114" s="24">
        <v>604</v>
      </c>
      <c r="D114" s="5" t="s">
        <v>40</v>
      </c>
      <c r="E114" s="5" t="s">
        <v>40</v>
      </c>
      <c r="F114" s="24">
        <v>14</v>
      </c>
      <c r="G114" s="24">
        <v>4</v>
      </c>
      <c r="H114" s="5" t="s">
        <v>36</v>
      </c>
      <c r="I114" s="5">
        <v>82020</v>
      </c>
      <c r="J114" s="24">
        <v>540</v>
      </c>
      <c r="K114" s="6">
        <v>193784.95999999999</v>
      </c>
      <c r="L114" s="6">
        <v>0</v>
      </c>
      <c r="M114" s="6">
        <v>0</v>
      </c>
      <c r="N114" s="18">
        <v>0</v>
      </c>
      <c r="O114" s="19">
        <v>0</v>
      </c>
      <c r="P114" s="19">
        <v>0</v>
      </c>
    </row>
    <row r="115" spans="1:16" s="2" customFormat="1" ht="30" customHeight="1" x14ac:dyDescent="0.25">
      <c r="A115" s="24"/>
      <c r="B115" s="1" t="s">
        <v>32</v>
      </c>
      <c r="C115" s="24">
        <v>604</v>
      </c>
      <c r="D115" s="5" t="s">
        <v>41</v>
      </c>
      <c r="E115" s="5" t="s">
        <v>42</v>
      </c>
      <c r="F115" s="24"/>
      <c r="G115" s="24"/>
      <c r="H115" s="5"/>
      <c r="I115" s="5"/>
      <c r="J115" s="24"/>
      <c r="K115" s="6">
        <f>K116</f>
        <v>2439316.09</v>
      </c>
      <c r="L115" s="6">
        <v>0</v>
      </c>
      <c r="M115" s="6">
        <f>M116</f>
        <v>971189.26</v>
      </c>
      <c r="N115" s="18">
        <v>0</v>
      </c>
      <c r="O115" s="17">
        <f>O116</f>
        <v>916852.09</v>
      </c>
      <c r="P115" s="19">
        <v>0</v>
      </c>
    </row>
    <row r="116" spans="1:16" s="2" customFormat="1" ht="30" customHeight="1" x14ac:dyDescent="0.25">
      <c r="A116" s="24"/>
      <c r="B116" s="1" t="s">
        <v>33</v>
      </c>
      <c r="C116" s="24">
        <v>604</v>
      </c>
      <c r="D116" s="5" t="s">
        <v>41</v>
      </c>
      <c r="E116" s="5" t="s">
        <v>35</v>
      </c>
      <c r="F116" s="24"/>
      <c r="G116" s="24"/>
      <c r="H116" s="5"/>
      <c r="I116" s="5"/>
      <c r="J116" s="24"/>
      <c r="K116" s="6">
        <f>K117</f>
        <v>2439316.09</v>
      </c>
      <c r="L116" s="6">
        <v>0</v>
      </c>
      <c r="M116" s="6">
        <f>M117</f>
        <v>971189.26</v>
      </c>
      <c r="N116" s="18">
        <v>0</v>
      </c>
      <c r="O116" s="17">
        <f>O117</f>
        <v>916852.09</v>
      </c>
      <c r="P116" s="19">
        <v>0</v>
      </c>
    </row>
    <row r="117" spans="1:16" s="2" customFormat="1" ht="143.25" customHeight="1" x14ac:dyDescent="0.25">
      <c r="A117" s="24"/>
      <c r="B117" s="10" t="s">
        <v>50</v>
      </c>
      <c r="C117" s="24">
        <v>604</v>
      </c>
      <c r="D117" s="5" t="s">
        <v>41</v>
      </c>
      <c r="E117" s="5" t="s">
        <v>35</v>
      </c>
      <c r="F117" s="24">
        <v>14</v>
      </c>
      <c r="G117" s="24">
        <v>0</v>
      </c>
      <c r="H117" s="5" t="s">
        <v>42</v>
      </c>
      <c r="I117" s="5" t="s">
        <v>44</v>
      </c>
      <c r="J117" s="24"/>
      <c r="K117" s="6">
        <f>K118</f>
        <v>2439316.09</v>
      </c>
      <c r="L117" s="6">
        <v>0</v>
      </c>
      <c r="M117" s="6">
        <f>M118</f>
        <v>971189.26</v>
      </c>
      <c r="N117" s="18">
        <v>0</v>
      </c>
      <c r="O117" s="17">
        <f>O118</f>
        <v>916852.09</v>
      </c>
      <c r="P117" s="19">
        <v>0</v>
      </c>
    </row>
    <row r="118" spans="1:16" s="2" customFormat="1" ht="93" customHeight="1" x14ac:dyDescent="0.25">
      <c r="A118" s="24"/>
      <c r="B118" s="10" t="s">
        <v>49</v>
      </c>
      <c r="C118" s="24">
        <v>604</v>
      </c>
      <c r="D118" s="5" t="s">
        <v>41</v>
      </c>
      <c r="E118" s="5" t="s">
        <v>35</v>
      </c>
      <c r="F118" s="24">
        <v>14</v>
      </c>
      <c r="G118" s="24">
        <v>4</v>
      </c>
      <c r="H118" s="5" t="s">
        <v>42</v>
      </c>
      <c r="I118" s="5" t="s">
        <v>44</v>
      </c>
      <c r="J118" s="24"/>
      <c r="K118" s="6">
        <f>K119</f>
        <v>2439316.09</v>
      </c>
      <c r="L118" s="6">
        <v>0</v>
      </c>
      <c r="M118" s="6">
        <f>M119</f>
        <v>971189.26</v>
      </c>
      <c r="N118" s="18">
        <v>0</v>
      </c>
      <c r="O118" s="17">
        <f>O119</f>
        <v>916852.09</v>
      </c>
      <c r="P118" s="19">
        <v>0</v>
      </c>
    </row>
    <row r="119" spans="1:16" s="2" customFormat="1" ht="29.25" customHeight="1" x14ac:dyDescent="0.25">
      <c r="A119" s="24"/>
      <c r="B119" s="1" t="s">
        <v>76</v>
      </c>
      <c r="C119" s="24">
        <v>604</v>
      </c>
      <c r="D119" s="5" t="s">
        <v>41</v>
      </c>
      <c r="E119" s="5" t="s">
        <v>35</v>
      </c>
      <c r="F119" s="24">
        <v>14</v>
      </c>
      <c r="G119" s="24">
        <v>4</v>
      </c>
      <c r="H119" s="5" t="s">
        <v>35</v>
      </c>
      <c r="I119" s="5" t="s">
        <v>44</v>
      </c>
      <c r="J119" s="24"/>
      <c r="K119" s="6">
        <f>K120+K123+K126</f>
        <v>2439316.09</v>
      </c>
      <c r="L119" s="6">
        <v>0</v>
      </c>
      <c r="M119" s="6">
        <f>M120+M126</f>
        <v>971189.26</v>
      </c>
      <c r="N119" s="18">
        <v>0</v>
      </c>
      <c r="O119" s="17">
        <f>O120+O126</f>
        <v>916852.09</v>
      </c>
      <c r="P119" s="19">
        <v>0</v>
      </c>
    </row>
    <row r="120" spans="1:16" s="2" customFormat="1" ht="74.25" customHeight="1" x14ac:dyDescent="0.25">
      <c r="A120" s="24"/>
      <c r="B120" s="1" t="s">
        <v>77</v>
      </c>
      <c r="C120" s="24">
        <v>604</v>
      </c>
      <c r="D120" s="5" t="s">
        <v>41</v>
      </c>
      <c r="E120" s="5" t="s">
        <v>35</v>
      </c>
      <c r="F120" s="24">
        <v>14</v>
      </c>
      <c r="G120" s="24">
        <v>4</v>
      </c>
      <c r="H120" s="5" t="s">
        <v>35</v>
      </c>
      <c r="I120" s="5" t="s">
        <v>45</v>
      </c>
      <c r="J120" s="24"/>
      <c r="K120" s="6">
        <f>K121</f>
        <v>569793.74</v>
      </c>
      <c r="L120" s="6">
        <v>0</v>
      </c>
      <c r="M120" s="6">
        <f>M121</f>
        <v>971189.26</v>
      </c>
      <c r="N120" s="18">
        <v>0</v>
      </c>
      <c r="O120" s="17">
        <f>O121</f>
        <v>916852.09</v>
      </c>
      <c r="P120" s="19">
        <v>0</v>
      </c>
    </row>
    <row r="121" spans="1:16" s="2" customFormat="1" ht="51" customHeight="1" x14ac:dyDescent="0.25">
      <c r="A121" s="24"/>
      <c r="B121" s="1" t="s">
        <v>10</v>
      </c>
      <c r="C121" s="24">
        <v>604</v>
      </c>
      <c r="D121" s="5" t="s">
        <v>41</v>
      </c>
      <c r="E121" s="5" t="s">
        <v>35</v>
      </c>
      <c r="F121" s="24">
        <v>14</v>
      </c>
      <c r="G121" s="24">
        <v>4</v>
      </c>
      <c r="H121" s="5" t="s">
        <v>35</v>
      </c>
      <c r="I121" s="5" t="s">
        <v>45</v>
      </c>
      <c r="J121" s="24">
        <v>200</v>
      </c>
      <c r="K121" s="6">
        <f>K122</f>
        <v>569793.74</v>
      </c>
      <c r="L121" s="6">
        <v>0</v>
      </c>
      <c r="M121" s="6">
        <f>M122</f>
        <v>971189.26</v>
      </c>
      <c r="N121" s="18">
        <v>0</v>
      </c>
      <c r="O121" s="17">
        <f>O122</f>
        <v>916852.09</v>
      </c>
      <c r="P121" s="19">
        <v>0</v>
      </c>
    </row>
    <row r="122" spans="1:16" s="2" customFormat="1" ht="53.25" customHeight="1" x14ac:dyDescent="0.25">
      <c r="A122" s="24"/>
      <c r="B122" s="1" t="s">
        <v>11</v>
      </c>
      <c r="C122" s="24">
        <v>604</v>
      </c>
      <c r="D122" s="5" t="s">
        <v>41</v>
      </c>
      <c r="E122" s="5" t="s">
        <v>35</v>
      </c>
      <c r="F122" s="24">
        <v>14</v>
      </c>
      <c r="G122" s="24">
        <v>4</v>
      </c>
      <c r="H122" s="5" t="s">
        <v>35</v>
      </c>
      <c r="I122" s="5" t="s">
        <v>45</v>
      </c>
      <c r="J122" s="24">
        <v>240</v>
      </c>
      <c r="K122" s="6">
        <f>295000+8000+3000+5000+50000+12000+110000+91793.74-5000</f>
        <v>569793.74</v>
      </c>
      <c r="L122" s="6">
        <v>0</v>
      </c>
      <c r="M122" s="6">
        <f>12000+50000+3000+5000+3000+898189.26</f>
        <v>971189.26</v>
      </c>
      <c r="N122" s="18">
        <v>0</v>
      </c>
      <c r="O122" s="17">
        <f>12000+50000+5000+3000+3000+843852.09</f>
        <v>916852.09</v>
      </c>
      <c r="P122" s="19">
        <v>0</v>
      </c>
    </row>
    <row r="123" spans="1:16" s="2" customFormat="1" ht="65.25" customHeight="1" x14ac:dyDescent="0.25">
      <c r="A123" s="31"/>
      <c r="B123" s="33" t="s">
        <v>77</v>
      </c>
      <c r="C123" s="34" t="s">
        <v>85</v>
      </c>
      <c r="D123" s="34" t="s">
        <v>41</v>
      </c>
      <c r="E123" s="34" t="s">
        <v>35</v>
      </c>
      <c r="F123" s="34" t="s">
        <v>88</v>
      </c>
      <c r="G123" s="34" t="s">
        <v>89</v>
      </c>
      <c r="H123" s="34" t="s">
        <v>35</v>
      </c>
      <c r="I123" s="34" t="s">
        <v>104</v>
      </c>
      <c r="J123" s="34"/>
      <c r="K123" s="38">
        <f>K124</f>
        <v>568100.43000000005</v>
      </c>
      <c r="L123" s="6">
        <v>0</v>
      </c>
      <c r="M123" s="6">
        <v>0</v>
      </c>
      <c r="N123" s="6">
        <v>0</v>
      </c>
      <c r="O123" s="6">
        <v>0</v>
      </c>
      <c r="P123" s="6">
        <v>0</v>
      </c>
    </row>
    <row r="124" spans="1:16" s="2" customFormat="1" ht="53.25" customHeight="1" x14ac:dyDescent="0.25">
      <c r="A124" s="31"/>
      <c r="B124" s="33" t="s">
        <v>93</v>
      </c>
      <c r="C124" s="34" t="s">
        <v>85</v>
      </c>
      <c r="D124" s="34" t="s">
        <v>41</v>
      </c>
      <c r="E124" s="34" t="s">
        <v>35</v>
      </c>
      <c r="F124" s="34" t="s">
        <v>88</v>
      </c>
      <c r="G124" s="34" t="s">
        <v>89</v>
      </c>
      <c r="H124" s="34" t="s">
        <v>35</v>
      </c>
      <c r="I124" s="34" t="s">
        <v>104</v>
      </c>
      <c r="J124" s="34" t="s">
        <v>94</v>
      </c>
      <c r="K124" s="38">
        <f>K125</f>
        <v>568100.43000000005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</row>
    <row r="125" spans="1:16" s="2" customFormat="1" ht="53.25" customHeight="1" x14ac:dyDescent="0.25">
      <c r="A125" s="31"/>
      <c r="B125" s="33" t="s">
        <v>11</v>
      </c>
      <c r="C125" s="34" t="s">
        <v>85</v>
      </c>
      <c r="D125" s="34" t="s">
        <v>41</v>
      </c>
      <c r="E125" s="34" t="s">
        <v>35</v>
      </c>
      <c r="F125" s="34" t="s">
        <v>88</v>
      </c>
      <c r="G125" s="34" t="s">
        <v>89</v>
      </c>
      <c r="H125" s="34" t="s">
        <v>35</v>
      </c>
      <c r="I125" s="34" t="s">
        <v>104</v>
      </c>
      <c r="J125" s="34" t="s">
        <v>95</v>
      </c>
      <c r="K125" s="38">
        <v>568100.43000000005</v>
      </c>
      <c r="L125" s="6">
        <v>0</v>
      </c>
      <c r="M125" s="6">
        <v>0</v>
      </c>
      <c r="N125" s="6">
        <v>0</v>
      </c>
      <c r="O125" s="6">
        <v>0</v>
      </c>
      <c r="P125" s="6">
        <v>0</v>
      </c>
    </row>
    <row r="126" spans="1:16" s="2" customFormat="1" ht="120.75" customHeight="1" x14ac:dyDescent="0.25">
      <c r="A126" s="24"/>
      <c r="B126" s="1" t="s">
        <v>78</v>
      </c>
      <c r="C126" s="24">
        <v>604</v>
      </c>
      <c r="D126" s="5" t="s">
        <v>41</v>
      </c>
      <c r="E126" s="5" t="s">
        <v>35</v>
      </c>
      <c r="F126" s="24">
        <v>14</v>
      </c>
      <c r="G126" s="24">
        <v>4</v>
      </c>
      <c r="H126" s="5" t="s">
        <v>35</v>
      </c>
      <c r="I126" s="5">
        <v>82040</v>
      </c>
      <c r="J126" s="24"/>
      <c r="K126" s="6">
        <f>K127</f>
        <v>1301421.9200000002</v>
      </c>
      <c r="L126" s="6">
        <v>0</v>
      </c>
      <c r="M126" s="6">
        <f>M127</f>
        <v>0</v>
      </c>
      <c r="N126" s="18">
        <v>0</v>
      </c>
      <c r="O126" s="19">
        <f>O127</f>
        <v>0</v>
      </c>
      <c r="P126" s="19">
        <v>0</v>
      </c>
    </row>
    <row r="127" spans="1:16" s="2" customFormat="1" ht="30" customHeight="1" x14ac:dyDescent="0.25">
      <c r="A127" s="24"/>
      <c r="B127" s="1" t="s">
        <v>30</v>
      </c>
      <c r="C127" s="24">
        <v>604</v>
      </c>
      <c r="D127" s="5" t="s">
        <v>41</v>
      </c>
      <c r="E127" s="5" t="s">
        <v>35</v>
      </c>
      <c r="F127" s="24">
        <v>14</v>
      </c>
      <c r="G127" s="24">
        <v>4</v>
      </c>
      <c r="H127" s="5" t="s">
        <v>35</v>
      </c>
      <c r="I127" s="5">
        <v>82040</v>
      </c>
      <c r="J127" s="24">
        <v>500</v>
      </c>
      <c r="K127" s="6">
        <f>K128</f>
        <v>1301421.9200000002</v>
      </c>
      <c r="L127" s="6">
        <v>0</v>
      </c>
      <c r="M127" s="6">
        <v>0</v>
      </c>
      <c r="N127" s="18">
        <v>0</v>
      </c>
      <c r="O127" s="19">
        <v>0</v>
      </c>
      <c r="P127" s="19">
        <v>0</v>
      </c>
    </row>
    <row r="128" spans="1:16" s="2" customFormat="1" ht="30" customHeight="1" x14ac:dyDescent="0.25">
      <c r="A128" s="24"/>
      <c r="B128" s="1" t="s">
        <v>31</v>
      </c>
      <c r="C128" s="24">
        <v>604</v>
      </c>
      <c r="D128" s="5" t="s">
        <v>41</v>
      </c>
      <c r="E128" s="5" t="s">
        <v>35</v>
      </c>
      <c r="F128" s="24">
        <v>14</v>
      </c>
      <c r="G128" s="24">
        <v>4</v>
      </c>
      <c r="H128" s="5" t="s">
        <v>35</v>
      </c>
      <c r="I128" s="5">
        <v>82040</v>
      </c>
      <c r="J128" s="24">
        <v>540</v>
      </c>
      <c r="K128" s="6">
        <f>1156135.57+145286.35</f>
        <v>1301421.9200000002</v>
      </c>
      <c r="L128" s="6">
        <v>0</v>
      </c>
      <c r="M128" s="6">
        <v>0</v>
      </c>
      <c r="N128" s="18">
        <v>0</v>
      </c>
      <c r="O128" s="19">
        <v>0</v>
      </c>
      <c r="P128" s="19">
        <v>0</v>
      </c>
    </row>
    <row r="129" spans="1:16" s="2" customFormat="1" ht="30" customHeight="1" x14ac:dyDescent="0.25">
      <c r="A129" s="31"/>
      <c r="B129" s="33" t="s">
        <v>84</v>
      </c>
      <c r="C129" s="34" t="s">
        <v>85</v>
      </c>
      <c r="D129" s="34" t="s">
        <v>86</v>
      </c>
      <c r="E129" s="34"/>
      <c r="F129" s="34"/>
      <c r="G129" s="34"/>
      <c r="H129" s="34"/>
      <c r="I129" s="34"/>
      <c r="J129" s="34"/>
      <c r="K129" s="38">
        <f t="shared" ref="K129:K135" si="24">K130</f>
        <v>54219</v>
      </c>
      <c r="L129" s="6">
        <v>0</v>
      </c>
      <c r="M129" s="6">
        <v>0</v>
      </c>
      <c r="N129" s="6">
        <v>0</v>
      </c>
      <c r="O129" s="6">
        <v>0</v>
      </c>
      <c r="P129" s="6">
        <v>0</v>
      </c>
    </row>
    <row r="130" spans="1:16" s="2" customFormat="1" ht="30" customHeight="1" x14ac:dyDescent="0.25">
      <c r="A130" s="31"/>
      <c r="B130" s="33" t="s">
        <v>87</v>
      </c>
      <c r="C130" s="34" t="s">
        <v>85</v>
      </c>
      <c r="D130" s="34" t="s">
        <v>86</v>
      </c>
      <c r="E130" s="34" t="s">
        <v>36</v>
      </c>
      <c r="F130" s="34"/>
      <c r="G130" s="34"/>
      <c r="H130" s="34"/>
      <c r="I130" s="34"/>
      <c r="J130" s="34"/>
      <c r="K130" s="38">
        <f t="shared" si="24"/>
        <v>54219</v>
      </c>
      <c r="L130" s="6">
        <v>0</v>
      </c>
      <c r="M130" s="6">
        <v>0</v>
      </c>
      <c r="N130" s="6">
        <v>0</v>
      </c>
      <c r="O130" s="6">
        <v>0</v>
      </c>
      <c r="P130" s="6">
        <v>0</v>
      </c>
    </row>
    <row r="131" spans="1:16" s="2" customFormat="1" ht="77.25" customHeight="1" x14ac:dyDescent="0.25">
      <c r="A131" s="31"/>
      <c r="B131" s="33" t="s">
        <v>50</v>
      </c>
      <c r="C131" s="34" t="s">
        <v>85</v>
      </c>
      <c r="D131" s="34" t="s">
        <v>86</v>
      </c>
      <c r="E131" s="34" t="s">
        <v>36</v>
      </c>
      <c r="F131" s="34" t="s">
        <v>88</v>
      </c>
      <c r="G131" s="34" t="s">
        <v>106</v>
      </c>
      <c r="H131" s="34" t="s">
        <v>42</v>
      </c>
      <c r="I131" s="34" t="s">
        <v>44</v>
      </c>
      <c r="J131" s="34"/>
      <c r="K131" s="38">
        <f t="shared" si="24"/>
        <v>54219</v>
      </c>
      <c r="L131" s="6">
        <v>0</v>
      </c>
      <c r="M131" s="6">
        <v>0</v>
      </c>
      <c r="N131" s="6">
        <v>0</v>
      </c>
      <c r="O131" s="6">
        <v>0</v>
      </c>
      <c r="P131" s="6">
        <v>0</v>
      </c>
    </row>
    <row r="132" spans="1:16" s="2" customFormat="1" ht="86.25" customHeight="1" x14ac:dyDescent="0.25">
      <c r="A132" s="31"/>
      <c r="B132" s="33" t="s">
        <v>49</v>
      </c>
      <c r="C132" s="34" t="s">
        <v>85</v>
      </c>
      <c r="D132" s="34" t="s">
        <v>86</v>
      </c>
      <c r="E132" s="34" t="s">
        <v>36</v>
      </c>
      <c r="F132" s="34" t="s">
        <v>88</v>
      </c>
      <c r="G132" s="34" t="s">
        <v>89</v>
      </c>
      <c r="H132" s="34" t="s">
        <v>42</v>
      </c>
      <c r="I132" s="34" t="s">
        <v>44</v>
      </c>
      <c r="J132" s="34"/>
      <c r="K132" s="38">
        <f t="shared" si="24"/>
        <v>54219</v>
      </c>
      <c r="L132" s="6">
        <v>0</v>
      </c>
      <c r="M132" s="6">
        <v>0</v>
      </c>
      <c r="N132" s="6">
        <v>0</v>
      </c>
      <c r="O132" s="6">
        <v>0</v>
      </c>
      <c r="P132" s="6">
        <v>0</v>
      </c>
    </row>
    <row r="133" spans="1:16" s="2" customFormat="1" ht="42.75" customHeight="1" x14ac:dyDescent="0.25">
      <c r="A133" s="31"/>
      <c r="B133" s="33" t="s">
        <v>90</v>
      </c>
      <c r="C133" s="34" t="s">
        <v>85</v>
      </c>
      <c r="D133" s="34" t="s">
        <v>86</v>
      </c>
      <c r="E133" s="34" t="s">
        <v>36</v>
      </c>
      <c r="F133" s="34" t="s">
        <v>88</v>
      </c>
      <c r="G133" s="34" t="s">
        <v>89</v>
      </c>
      <c r="H133" s="34" t="s">
        <v>36</v>
      </c>
      <c r="I133" s="34" t="s">
        <v>44</v>
      </c>
      <c r="J133" s="34"/>
      <c r="K133" s="38">
        <f t="shared" si="24"/>
        <v>54219</v>
      </c>
      <c r="L133" s="6">
        <v>0</v>
      </c>
      <c r="M133" s="6">
        <v>0</v>
      </c>
      <c r="N133" s="6">
        <v>0</v>
      </c>
      <c r="O133" s="6">
        <v>0</v>
      </c>
      <c r="P133" s="6">
        <v>0</v>
      </c>
    </row>
    <row r="134" spans="1:16" s="2" customFormat="1" ht="96.75" customHeight="1" x14ac:dyDescent="0.25">
      <c r="A134" s="31"/>
      <c r="B134" s="33" t="s">
        <v>91</v>
      </c>
      <c r="C134" s="34" t="s">
        <v>85</v>
      </c>
      <c r="D134" s="34" t="s">
        <v>86</v>
      </c>
      <c r="E134" s="34" t="s">
        <v>36</v>
      </c>
      <c r="F134" s="34" t="s">
        <v>88</v>
      </c>
      <c r="G134" s="34" t="s">
        <v>89</v>
      </c>
      <c r="H134" s="34" t="s">
        <v>36</v>
      </c>
      <c r="I134" s="34" t="s">
        <v>92</v>
      </c>
      <c r="J134" s="34"/>
      <c r="K134" s="38">
        <f t="shared" si="24"/>
        <v>54219</v>
      </c>
      <c r="L134" s="6">
        <v>0</v>
      </c>
      <c r="M134" s="6">
        <v>0</v>
      </c>
      <c r="N134" s="6">
        <v>0</v>
      </c>
      <c r="O134" s="6">
        <v>0</v>
      </c>
      <c r="P134" s="6">
        <v>0</v>
      </c>
    </row>
    <row r="135" spans="1:16" s="2" customFormat="1" ht="54.75" customHeight="1" x14ac:dyDescent="0.25">
      <c r="A135" s="31"/>
      <c r="B135" s="33" t="s">
        <v>93</v>
      </c>
      <c r="C135" s="34" t="s">
        <v>85</v>
      </c>
      <c r="D135" s="34" t="s">
        <v>86</v>
      </c>
      <c r="E135" s="34" t="s">
        <v>36</v>
      </c>
      <c r="F135" s="34" t="s">
        <v>88</v>
      </c>
      <c r="G135" s="34" t="s">
        <v>89</v>
      </c>
      <c r="H135" s="34" t="s">
        <v>36</v>
      </c>
      <c r="I135" s="34" t="s">
        <v>92</v>
      </c>
      <c r="J135" s="34" t="s">
        <v>94</v>
      </c>
      <c r="K135" s="38">
        <f t="shared" si="24"/>
        <v>54219</v>
      </c>
      <c r="L135" s="6">
        <v>0</v>
      </c>
      <c r="M135" s="6">
        <v>0</v>
      </c>
      <c r="N135" s="6">
        <v>0</v>
      </c>
      <c r="O135" s="6">
        <v>0</v>
      </c>
      <c r="P135" s="6">
        <v>0</v>
      </c>
    </row>
    <row r="136" spans="1:16" s="2" customFormat="1" ht="55.5" customHeight="1" x14ac:dyDescent="0.25">
      <c r="A136" s="31"/>
      <c r="B136" s="33" t="s">
        <v>11</v>
      </c>
      <c r="C136" s="34" t="s">
        <v>85</v>
      </c>
      <c r="D136" s="34" t="s">
        <v>86</v>
      </c>
      <c r="E136" s="34" t="s">
        <v>36</v>
      </c>
      <c r="F136" s="34" t="s">
        <v>88</v>
      </c>
      <c r="G136" s="34" t="s">
        <v>89</v>
      </c>
      <c r="H136" s="34" t="s">
        <v>36</v>
      </c>
      <c r="I136" s="34" t="s">
        <v>92</v>
      </c>
      <c r="J136" s="34" t="s">
        <v>95</v>
      </c>
      <c r="K136" s="38">
        <f>214110.6-159891.6</f>
        <v>54219</v>
      </c>
      <c r="L136" s="6">
        <v>0</v>
      </c>
      <c r="M136" s="6">
        <v>0</v>
      </c>
      <c r="N136" s="6">
        <v>0</v>
      </c>
      <c r="O136" s="6">
        <v>0</v>
      </c>
      <c r="P136" s="6">
        <v>0</v>
      </c>
    </row>
    <row r="137" spans="1:16" s="2" customFormat="1" ht="36.75" customHeight="1" x14ac:dyDescent="0.25">
      <c r="A137" s="20"/>
      <c r="B137" s="21" t="s">
        <v>34</v>
      </c>
      <c r="C137" s="20"/>
      <c r="D137" s="20"/>
      <c r="E137" s="20"/>
      <c r="F137" s="20"/>
      <c r="G137" s="20"/>
      <c r="H137" s="20"/>
      <c r="I137" s="20"/>
      <c r="J137" s="20"/>
      <c r="K137" s="22">
        <f>K14</f>
        <v>10553932.4</v>
      </c>
      <c r="L137" s="22">
        <f t="shared" ref="L137:P137" si="25">L14</f>
        <v>119555</v>
      </c>
      <c r="M137" s="22">
        <f t="shared" si="25"/>
        <v>4095720.1499999994</v>
      </c>
      <c r="N137" s="22">
        <f t="shared" si="25"/>
        <v>125102</v>
      </c>
      <c r="O137" s="22">
        <f t="shared" si="25"/>
        <v>4046468.09</v>
      </c>
      <c r="P137" s="22">
        <f t="shared" si="25"/>
        <v>129658</v>
      </c>
    </row>
    <row r="138" spans="1:16" ht="18.75" x14ac:dyDescent="0.25">
      <c r="A138" s="8"/>
    </row>
    <row r="139" spans="1:16" ht="18.75" x14ac:dyDescent="0.25">
      <c r="A139" s="8"/>
    </row>
    <row r="140" spans="1:16" ht="18.75" x14ac:dyDescent="0.25">
      <c r="A140" s="8"/>
    </row>
    <row r="141" spans="1:16" ht="18.75" x14ac:dyDescent="0.25">
      <c r="A141" s="8"/>
    </row>
    <row r="142" spans="1:16" x14ac:dyDescent="0.25">
      <c r="A142" s="9"/>
    </row>
    <row r="143" spans="1:16" x14ac:dyDescent="0.25">
      <c r="A143" s="9"/>
    </row>
    <row r="144" spans="1:16" x14ac:dyDescent="0.25">
      <c r="A144" s="9"/>
    </row>
    <row r="145" spans="1:1" x14ac:dyDescent="0.25">
      <c r="A145" s="9"/>
    </row>
    <row r="146" spans="1:1" x14ac:dyDescent="0.25">
      <c r="A146" s="9"/>
    </row>
    <row r="147" spans="1:1" x14ac:dyDescent="0.25">
      <c r="A147" s="9"/>
    </row>
    <row r="148" spans="1:1" x14ac:dyDescent="0.25">
      <c r="A148" s="9"/>
    </row>
    <row r="149" spans="1:1" x14ac:dyDescent="0.25">
      <c r="A149" s="9"/>
    </row>
    <row r="150" spans="1:1" x14ac:dyDescent="0.25">
      <c r="A150" s="9"/>
    </row>
    <row r="151" spans="1:1" x14ac:dyDescent="0.25">
      <c r="A151" s="9"/>
    </row>
    <row r="152" spans="1:1" x14ac:dyDescent="0.25">
      <c r="A152" s="9"/>
    </row>
    <row r="153" spans="1:1" x14ac:dyDescent="0.25">
      <c r="A153" s="9"/>
    </row>
    <row r="154" spans="1:1" x14ac:dyDescent="0.25">
      <c r="A154" s="9"/>
    </row>
    <row r="155" spans="1:1" x14ac:dyDescent="0.25">
      <c r="A155" s="9"/>
    </row>
    <row r="156" spans="1:1" x14ac:dyDescent="0.25">
      <c r="A156" s="9"/>
    </row>
    <row r="157" spans="1:1" x14ac:dyDescent="0.25">
      <c r="A157" s="9"/>
    </row>
    <row r="158" spans="1:1" x14ac:dyDescent="0.25">
      <c r="A158" s="9"/>
    </row>
    <row r="159" spans="1:1" x14ac:dyDescent="0.25">
      <c r="A159" s="9"/>
    </row>
  </sheetData>
  <mergeCells count="15">
    <mergeCell ref="F12:I12"/>
    <mergeCell ref="F13:I13"/>
    <mergeCell ref="A10:A12"/>
    <mergeCell ref="B10:B12"/>
    <mergeCell ref="C10:J10"/>
    <mergeCell ref="C11:J11"/>
    <mergeCell ref="M2:P2"/>
    <mergeCell ref="M3:P3"/>
    <mergeCell ref="A6:P8"/>
    <mergeCell ref="O10:P10"/>
    <mergeCell ref="K11:L11"/>
    <mergeCell ref="M11:N11"/>
    <mergeCell ref="O11:P11"/>
    <mergeCell ref="K10:L10"/>
    <mergeCell ref="M10:N10"/>
  </mergeCells>
  <pageMargins left="0.70866141732283472" right="0" top="0.35433070866141736" bottom="0" header="0.31496062992125984" footer="0.31496062992125984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Glawbuh</dc:creator>
  <cp:lastModifiedBy>Glawbuh</cp:lastModifiedBy>
  <cp:lastPrinted>2022-11-01T09:22:41Z</cp:lastPrinted>
  <dcterms:created xsi:type="dcterms:W3CDTF">2018-11-09T10:17:27Z</dcterms:created>
  <dcterms:modified xsi:type="dcterms:W3CDTF">2023-08-08T04:12:24Z</dcterms:modified>
</cp:coreProperties>
</file>